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-120" yWindow="-120" windowWidth="29040" windowHeight="15840"/>
  </bookViews>
  <sheets>
    <sheet name="выезд 2021" sheetId="8" r:id="rId1"/>
    <sheet name="доставка 202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5" i="7" l="1"/>
  <c r="D21" i="7"/>
  <c r="D17" i="7"/>
  <c r="D12" i="7"/>
  <c r="D6" i="7"/>
  <c r="D2" i="7"/>
  <c r="J38" i="7" s="1"/>
  <c r="J46" i="7" l="1"/>
  <c r="J54" i="7"/>
  <c r="J56" i="7"/>
  <c r="J52" i="7"/>
  <c r="J48" i="7"/>
  <c r="J44" i="7"/>
  <c r="J40" i="7"/>
  <c r="J33" i="7"/>
  <c r="J32" i="7"/>
  <c r="J59" i="7"/>
  <c r="J55" i="7"/>
  <c r="J51" i="7"/>
  <c r="J47" i="7"/>
  <c r="J43" i="7"/>
  <c r="J39" i="7"/>
  <c r="J37" i="7"/>
  <c r="J31" i="7"/>
  <c r="J34" i="7"/>
  <c r="J45" i="7"/>
  <c r="J53" i="7"/>
  <c r="J35" i="7"/>
  <c r="J41" i="7"/>
  <c r="J49" i="7"/>
  <c r="J57" i="7"/>
  <c r="J36" i="7"/>
  <c r="J42" i="7"/>
  <c r="J50" i="7"/>
  <c r="J58" i="7"/>
  <c r="D24" i="8" l="1"/>
  <c r="CJ36" i="8" s="1"/>
  <c r="D20" i="8"/>
  <c r="D16" i="8"/>
  <c r="D12" i="8"/>
  <c r="D6" i="8"/>
  <c r="D2" i="8"/>
  <c r="CP35" i="8" s="1"/>
  <c r="BR34" i="8"/>
  <c r="BQ39" i="8"/>
  <c r="BL36" i="8"/>
  <c r="AZ51" i="8"/>
  <c r="HA49" i="8"/>
  <c r="GV58" i="8"/>
  <c r="GV50" i="8"/>
  <c r="GV34" i="8"/>
  <c r="GQ43" i="8"/>
  <c r="GQ39" i="8"/>
  <c r="GQ35" i="8"/>
  <c r="GQ33" i="8"/>
  <c r="GL58" i="8"/>
  <c r="GL57" i="8"/>
  <c r="GL53" i="8"/>
  <c r="GL52" i="8"/>
  <c r="GL48" i="8"/>
  <c r="GL46" i="8"/>
  <c r="GL42" i="8"/>
  <c r="GL41" i="8"/>
  <c r="GL40" i="8"/>
  <c r="GL38" i="8"/>
  <c r="GL37" i="8"/>
  <c r="GL36" i="8"/>
  <c r="GL34" i="8"/>
  <c r="GL33" i="8"/>
  <c r="GL32" i="8"/>
  <c r="GG59" i="8"/>
  <c r="GG58" i="8"/>
  <c r="GG57" i="8"/>
  <c r="GG55" i="8"/>
  <c r="GG54" i="8"/>
  <c r="GG53" i="8"/>
  <c r="GG52" i="8"/>
  <c r="GG51" i="8"/>
  <c r="GG50" i="8"/>
  <c r="GG49" i="8"/>
  <c r="GG48" i="8"/>
  <c r="GG47" i="8"/>
  <c r="GG46" i="8"/>
  <c r="GG45" i="8"/>
  <c r="GG44" i="8"/>
  <c r="GG43" i="8"/>
  <c r="GG42" i="8"/>
  <c r="GG41" i="8"/>
  <c r="GG40" i="8"/>
  <c r="GG39" i="8"/>
  <c r="GG38" i="8"/>
  <c r="GG37" i="8"/>
  <c r="GG36" i="8"/>
  <c r="GG35" i="8"/>
  <c r="GG34" i="8"/>
  <c r="GG33" i="8"/>
  <c r="GG32" i="8"/>
  <c r="GA60" i="8"/>
  <c r="GA59" i="8"/>
  <c r="GA58" i="8"/>
  <c r="GA57" i="8"/>
  <c r="GA56" i="8"/>
  <c r="GA55" i="8"/>
  <c r="GA54" i="8"/>
  <c r="GA53" i="8"/>
  <c r="GA52" i="8"/>
  <c r="GA51" i="8"/>
  <c r="GA50" i="8"/>
  <c r="GA49" i="8"/>
  <c r="GA48" i="8"/>
  <c r="GA47" i="8"/>
  <c r="GA46" i="8"/>
  <c r="GA45" i="8"/>
  <c r="GA44" i="8"/>
  <c r="GA43" i="8"/>
  <c r="GA42" i="8"/>
  <c r="GA41" i="8"/>
  <c r="GA40" i="8"/>
  <c r="GA39" i="8"/>
  <c r="GA38" i="8"/>
  <c r="GA37" i="8"/>
  <c r="GA36" i="8"/>
  <c r="GA35" i="8"/>
  <c r="GA34" i="8"/>
  <c r="GA33" i="8"/>
  <c r="GA32" i="8"/>
  <c r="FU60" i="8"/>
  <c r="FU59" i="8"/>
  <c r="FU58" i="8"/>
  <c r="FU57" i="8"/>
  <c r="FU56" i="8"/>
  <c r="FU55" i="8"/>
  <c r="FU54" i="8"/>
  <c r="FU53" i="8"/>
  <c r="FU52" i="8"/>
  <c r="FU51" i="8"/>
  <c r="FU50" i="8"/>
  <c r="FU49" i="8"/>
  <c r="FU48" i="8"/>
  <c r="FU47" i="8"/>
  <c r="FU46" i="8"/>
  <c r="FU45" i="8"/>
  <c r="FU44" i="8"/>
  <c r="FU43" i="8"/>
  <c r="FU42" i="8"/>
  <c r="FU41" i="8"/>
  <c r="FU40" i="8"/>
  <c r="FU39" i="8"/>
  <c r="FU38" i="8"/>
  <c r="FU37" i="8"/>
  <c r="FU36" i="8"/>
  <c r="FU35" i="8"/>
  <c r="FU34" i="8"/>
  <c r="FU33" i="8"/>
  <c r="FU32" i="8"/>
  <c r="FO60" i="8"/>
  <c r="FO59" i="8"/>
  <c r="FO58" i="8"/>
  <c r="FO57" i="8"/>
  <c r="FO56" i="8"/>
  <c r="FO55" i="8"/>
  <c r="FO54" i="8"/>
  <c r="FO53" i="8"/>
  <c r="FO52" i="8"/>
  <c r="FO51" i="8"/>
  <c r="FO50" i="8"/>
  <c r="FO49" i="8"/>
  <c r="FO48" i="8"/>
  <c r="FO47" i="8"/>
  <c r="FO46" i="8"/>
  <c r="FO45" i="8"/>
  <c r="FO44" i="8"/>
  <c r="FO43" i="8"/>
  <c r="FO42" i="8"/>
  <c r="FO41" i="8"/>
  <c r="FO40" i="8"/>
  <c r="FO39" i="8"/>
  <c r="FO38" i="8"/>
  <c r="FO37" i="8"/>
  <c r="FO36" i="8"/>
  <c r="FO35" i="8"/>
  <c r="FO34" i="8"/>
  <c r="FO33" i="8"/>
  <c r="FO32" i="8"/>
  <c r="EQ60" i="8"/>
  <c r="EQ59" i="8"/>
  <c r="EQ58" i="8"/>
  <c r="EQ57" i="8"/>
  <c r="EQ56" i="8"/>
  <c r="EQ55" i="8"/>
  <c r="EQ54" i="8"/>
  <c r="EQ53" i="8"/>
  <c r="EQ52" i="8"/>
  <c r="EQ51" i="8"/>
  <c r="EQ50" i="8"/>
  <c r="EQ49" i="8"/>
  <c r="EQ48" i="8"/>
  <c r="EQ47" i="8"/>
  <c r="EQ46" i="8"/>
  <c r="EQ45" i="8"/>
  <c r="EQ44" i="8"/>
  <c r="EQ43" i="8"/>
  <c r="EQ42" i="8"/>
  <c r="EQ41" i="8"/>
  <c r="EQ40" i="8"/>
  <c r="EQ39" i="8"/>
  <c r="EQ38" i="8"/>
  <c r="EQ37" i="8"/>
  <c r="EQ36" i="8"/>
  <c r="EQ35" i="8"/>
  <c r="EQ34" i="8"/>
  <c r="EQ33" i="8"/>
  <c r="EQ32" i="8"/>
  <c r="EK60" i="8"/>
  <c r="EK59" i="8"/>
  <c r="EK58" i="8"/>
  <c r="EK57" i="8"/>
  <c r="EK56" i="8"/>
  <c r="EK55" i="8"/>
  <c r="EK54" i="8"/>
  <c r="EK53" i="8"/>
  <c r="EK52" i="8"/>
  <c r="EK51" i="8"/>
  <c r="EK50" i="8"/>
  <c r="EK49" i="8"/>
  <c r="EK48" i="8"/>
  <c r="EK47" i="8"/>
  <c r="EK46" i="8"/>
  <c r="EK45" i="8"/>
  <c r="EK44" i="8"/>
  <c r="EK43" i="8"/>
  <c r="EK42" i="8"/>
  <c r="EK41" i="8"/>
  <c r="EK40" i="8"/>
  <c r="EK39" i="8"/>
  <c r="EK38" i="8"/>
  <c r="EK37" i="8"/>
  <c r="EK36" i="8"/>
  <c r="EK35" i="8"/>
  <c r="EK34" i="8"/>
  <c r="EK33" i="8"/>
  <c r="EK32" i="8"/>
  <c r="EE60" i="8"/>
  <c r="EE59" i="8"/>
  <c r="EE58" i="8"/>
  <c r="EE57" i="8"/>
  <c r="EE56" i="8"/>
  <c r="EE55" i="8"/>
  <c r="EE54" i="8"/>
  <c r="EE53" i="8"/>
  <c r="EE52" i="8"/>
  <c r="EE51" i="8"/>
  <c r="EE50" i="8"/>
  <c r="EE49" i="8"/>
  <c r="EE48" i="8"/>
  <c r="EE47" i="8"/>
  <c r="EE46" i="8"/>
  <c r="EE45" i="8"/>
  <c r="EE44" i="8"/>
  <c r="EE43" i="8"/>
  <c r="EE42" i="8"/>
  <c r="EE41" i="8"/>
  <c r="EE40" i="8"/>
  <c r="EE39" i="8"/>
  <c r="EE38" i="8"/>
  <c r="EE37" i="8"/>
  <c r="EE36" i="8"/>
  <c r="EE35" i="8"/>
  <c r="EE34" i="8"/>
  <c r="EE33" i="8"/>
  <c r="EE32" i="8"/>
  <c r="DY60" i="8"/>
  <c r="DY59" i="8"/>
  <c r="DY58" i="8"/>
  <c r="DY57" i="8"/>
  <c r="DY56" i="8"/>
  <c r="DY55" i="8"/>
  <c r="DY54" i="8"/>
  <c r="DY53" i="8"/>
  <c r="DY52" i="8"/>
  <c r="DY51" i="8"/>
  <c r="DY50" i="8"/>
  <c r="DY49" i="8"/>
  <c r="DY48" i="8"/>
  <c r="DY47" i="8"/>
  <c r="DY46" i="8"/>
  <c r="DY45" i="8"/>
  <c r="DY44" i="8"/>
  <c r="DY43" i="8"/>
  <c r="DY42" i="8"/>
  <c r="DY41" i="8"/>
  <c r="DY38" i="8"/>
  <c r="DY40" i="8"/>
  <c r="DY39" i="8"/>
  <c r="DY37" i="8"/>
  <c r="DY36" i="8"/>
  <c r="DY35" i="8"/>
  <c r="DY34" i="8"/>
  <c r="DY33" i="8"/>
  <c r="DY32" i="8"/>
  <c r="DS60" i="8"/>
  <c r="DS59" i="8"/>
  <c r="DS58" i="8"/>
  <c r="DS57" i="8"/>
  <c r="DS56" i="8"/>
  <c r="DS55" i="8"/>
  <c r="DS54" i="8"/>
  <c r="DS53" i="8"/>
  <c r="DS52" i="8"/>
  <c r="DS51" i="8"/>
  <c r="DS50" i="8"/>
  <c r="DS49" i="8"/>
  <c r="DS48" i="8"/>
  <c r="DS47" i="8"/>
  <c r="DS46" i="8"/>
  <c r="DS45" i="8"/>
  <c r="DS44" i="8"/>
  <c r="DS43" i="8"/>
  <c r="DS42" i="8"/>
  <c r="DS41" i="8"/>
  <c r="DS40" i="8"/>
  <c r="DS39" i="8"/>
  <c r="DS38" i="8"/>
  <c r="DS37" i="8"/>
  <c r="DS36" i="8"/>
  <c r="DS35" i="8"/>
  <c r="DS34" i="8"/>
  <c r="DS33" i="8"/>
  <c r="DS32" i="8"/>
  <c r="CO60" i="8"/>
  <c r="CO59" i="8"/>
  <c r="CO58" i="8"/>
  <c r="CO57" i="8"/>
  <c r="CO56" i="8"/>
  <c r="CO55" i="8"/>
  <c r="CO54" i="8"/>
  <c r="CO53" i="8"/>
  <c r="CO52" i="8"/>
  <c r="CO51" i="8"/>
  <c r="CO50" i="8"/>
  <c r="CO49" i="8"/>
  <c r="CO45" i="8"/>
  <c r="CO48" i="8"/>
  <c r="CO47" i="8"/>
  <c r="CO46" i="8"/>
  <c r="CO44" i="8"/>
  <c r="CO43" i="8"/>
  <c r="CO42" i="8"/>
  <c r="CO41" i="8"/>
  <c r="CO40" i="8"/>
  <c r="CO39" i="8"/>
  <c r="CO38" i="8"/>
  <c r="CO37" i="8"/>
  <c r="CO36" i="8"/>
  <c r="CO35" i="8"/>
  <c r="CO34" i="8"/>
  <c r="CO33" i="8"/>
  <c r="CO32" i="8"/>
  <c r="CI60" i="8"/>
  <c r="CI59" i="8"/>
  <c r="CI58" i="8"/>
  <c r="CI57" i="8"/>
  <c r="CI56" i="8"/>
  <c r="CI55" i="8"/>
  <c r="CI54" i="8"/>
  <c r="CI53" i="8"/>
  <c r="CI51" i="8"/>
  <c r="CI50" i="8"/>
  <c r="CI49" i="8"/>
  <c r="CI48" i="8"/>
  <c r="CI45" i="8"/>
  <c r="CI47" i="8"/>
  <c r="CI46" i="8"/>
  <c r="CI44" i="8"/>
  <c r="CI43" i="8"/>
  <c r="CI42" i="8"/>
  <c r="CI41" i="8"/>
  <c r="CI40" i="8"/>
  <c r="CI39" i="8"/>
  <c r="CI38" i="8"/>
  <c r="CI37" i="8"/>
  <c r="CI36" i="8"/>
  <c r="CI35" i="8"/>
  <c r="CI34" i="8"/>
  <c r="CI33" i="8"/>
  <c r="CI32" i="8"/>
  <c r="CC60" i="8"/>
  <c r="CC59" i="8"/>
  <c r="CC58" i="8"/>
  <c r="CC57" i="8"/>
  <c r="CC56" i="8"/>
  <c r="CC55" i="8"/>
  <c r="CC54" i="8"/>
  <c r="CC53" i="8"/>
  <c r="CC52" i="8"/>
  <c r="CC47" i="8"/>
  <c r="CC51" i="8"/>
  <c r="CC50" i="8"/>
  <c r="CC49" i="8"/>
  <c r="CC48" i="8"/>
  <c r="CC46" i="8"/>
  <c r="CC45" i="8"/>
  <c r="CC44" i="8"/>
  <c r="CC43" i="8"/>
  <c r="CC42" i="8"/>
  <c r="CC41" i="8"/>
  <c r="CC40" i="8"/>
  <c r="CC39" i="8"/>
  <c r="CC38" i="8"/>
  <c r="CC37" i="8"/>
  <c r="CC36" i="8"/>
  <c r="CC34" i="8"/>
  <c r="CC33" i="8"/>
  <c r="CC32" i="8"/>
  <c r="BK60" i="8"/>
  <c r="BK59" i="8"/>
  <c r="BK58" i="8"/>
  <c r="BK57" i="8"/>
  <c r="BK56" i="8"/>
  <c r="BK55" i="8"/>
  <c r="BK54" i="8"/>
  <c r="BK53" i="8"/>
  <c r="BK52" i="8"/>
  <c r="BK51" i="8"/>
  <c r="BK50" i="8"/>
  <c r="BK49" i="8"/>
  <c r="BK48" i="8"/>
  <c r="BK47" i="8"/>
  <c r="BK46" i="8"/>
  <c r="BK45" i="8"/>
  <c r="BK44" i="8"/>
  <c r="BK43" i="8"/>
  <c r="BK42" i="8"/>
  <c r="BK41" i="8"/>
  <c r="BK40" i="8"/>
  <c r="BK38" i="8"/>
  <c r="BK37" i="8"/>
  <c r="BK36" i="8"/>
  <c r="BK35" i="8"/>
  <c r="BK34" i="8"/>
  <c r="BK33" i="8"/>
  <c r="BK32" i="8"/>
  <c r="BE60" i="8"/>
  <c r="BE59" i="8"/>
  <c r="BE58" i="8"/>
  <c r="BE57" i="8"/>
  <c r="BE56" i="8"/>
  <c r="BE55" i="8"/>
  <c r="BE53" i="8"/>
  <c r="BE52" i="8"/>
  <c r="BE50" i="8"/>
  <c r="BE49" i="8"/>
  <c r="BE48" i="8"/>
  <c r="BE47" i="8"/>
  <c r="BE46" i="8"/>
  <c r="BE45" i="8"/>
  <c r="BE44" i="8"/>
  <c r="BE43" i="8"/>
  <c r="BE42" i="8"/>
  <c r="BE41" i="8"/>
  <c r="BE40" i="8"/>
  <c r="BE39" i="8"/>
  <c r="BE38" i="8"/>
  <c r="BE37" i="8"/>
  <c r="BE36" i="8"/>
  <c r="BE35" i="8"/>
  <c r="BE34" i="8"/>
  <c r="BE33" i="8"/>
  <c r="BE32" i="8"/>
  <c r="AY60" i="8"/>
  <c r="AY59" i="8"/>
  <c r="AY58" i="8"/>
  <c r="AY57" i="8"/>
  <c r="AY56" i="8"/>
  <c r="AY55" i="8"/>
  <c r="AY54" i="8"/>
  <c r="AY53" i="8"/>
  <c r="AY52" i="8"/>
  <c r="AY51" i="8"/>
  <c r="AY50" i="8"/>
  <c r="AY49" i="8"/>
  <c r="AY48" i="8"/>
  <c r="AY47" i="8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T60" i="8"/>
  <c r="AT59" i="8"/>
  <c r="AT58" i="8"/>
  <c r="AT57" i="8"/>
  <c r="AT56" i="8"/>
  <c r="AT55" i="8"/>
  <c r="AT54" i="8"/>
  <c r="AT53" i="8"/>
  <c r="AT52" i="8"/>
  <c r="AT51" i="8"/>
  <c r="AT50" i="8"/>
  <c r="AT49" i="8"/>
  <c r="AT48" i="8"/>
  <c r="AT47" i="8"/>
  <c r="AT46" i="8"/>
  <c r="AT45" i="8"/>
  <c r="AT44" i="8"/>
  <c r="AT43" i="8"/>
  <c r="AT42" i="8"/>
  <c r="AT41" i="8"/>
  <c r="AT40" i="8"/>
  <c r="AT39" i="8"/>
  <c r="AT38" i="8"/>
  <c r="AT37" i="8"/>
  <c r="AT36" i="8"/>
  <c r="AT35" i="8"/>
  <c r="AT34" i="8"/>
  <c r="AT33" i="8"/>
  <c r="AS60" i="8"/>
  <c r="AS59" i="8"/>
  <c r="AS58" i="8"/>
  <c r="AS57" i="8"/>
  <c r="AS56" i="8"/>
  <c r="AS55" i="8"/>
  <c r="AS54" i="8"/>
  <c r="AS53" i="8"/>
  <c r="AS52" i="8"/>
  <c r="AS51" i="8"/>
  <c r="AS50" i="8"/>
  <c r="AS49" i="8"/>
  <c r="AS48" i="8"/>
  <c r="AS47" i="8"/>
  <c r="AS46" i="8"/>
  <c r="AS45" i="8"/>
  <c r="AS44" i="8"/>
  <c r="AS43" i="8"/>
  <c r="AS42" i="8"/>
  <c r="AS41" i="8"/>
  <c r="AS40" i="8"/>
  <c r="AS39" i="8"/>
  <c r="AS38" i="8"/>
  <c r="AS37" i="8"/>
  <c r="AS36" i="8"/>
  <c r="AS35" i="8"/>
  <c r="AS34" i="8"/>
  <c r="AS33" i="8"/>
  <c r="AS32" i="8"/>
  <c r="P60" i="8"/>
  <c r="P59" i="8"/>
  <c r="P58" i="8"/>
  <c r="P57" i="8"/>
  <c r="P56" i="8"/>
  <c r="P55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BQ43" i="8" l="1"/>
  <c r="AZ39" i="8"/>
  <c r="CF33" i="8"/>
  <c r="CF36" i="8"/>
  <c r="CF40" i="8"/>
  <c r="CF44" i="8"/>
  <c r="CF48" i="8"/>
  <c r="CF52" i="8"/>
  <c r="CF56" i="8"/>
  <c r="CF60" i="8"/>
  <c r="CF37" i="8"/>
  <c r="CF41" i="8"/>
  <c r="CF45" i="8"/>
  <c r="CF49" i="8"/>
  <c r="CF53" i="8"/>
  <c r="CF57" i="8"/>
  <c r="CF32" i="8"/>
  <c r="CF34" i="8"/>
  <c r="CF38" i="8"/>
  <c r="CF42" i="8"/>
  <c r="CF46" i="8"/>
  <c r="CF50" i="8"/>
  <c r="CF54" i="8"/>
  <c r="CF58" i="8"/>
  <c r="CF35" i="8"/>
  <c r="CF39" i="8"/>
  <c r="CF43" i="8"/>
  <c r="CF47" i="8"/>
  <c r="CF51" i="8"/>
  <c r="CF55" i="8"/>
  <c r="CF59" i="8"/>
  <c r="F57" i="8"/>
  <c r="GQ59" i="8"/>
  <c r="HA45" i="8"/>
  <c r="BF53" i="8"/>
  <c r="BQ59" i="8"/>
  <c r="CP51" i="8"/>
  <c r="CD49" i="8"/>
  <c r="GL45" i="8"/>
  <c r="GL50" i="8"/>
  <c r="GL56" i="8"/>
  <c r="GQ32" i="8"/>
  <c r="GQ37" i="8"/>
  <c r="GQ55" i="8"/>
  <c r="GV46" i="8"/>
  <c r="HA37" i="8"/>
  <c r="AT32" i="8"/>
  <c r="BF41" i="8"/>
  <c r="BL56" i="8"/>
  <c r="BQ55" i="8"/>
  <c r="CD33" i="8"/>
  <c r="EF45" i="8"/>
  <c r="CP55" i="8"/>
  <c r="GL44" i="8"/>
  <c r="GL49" i="8"/>
  <c r="GL54" i="8"/>
  <c r="GL60" i="8"/>
  <c r="GQ36" i="8"/>
  <c r="GQ47" i="8"/>
  <c r="GV42" i="8"/>
  <c r="HA33" i="8"/>
  <c r="HA53" i="8"/>
  <c r="BF33" i="8"/>
  <c r="BL44" i="8"/>
  <c r="BQ47" i="8"/>
  <c r="BR50" i="8"/>
  <c r="CJ48" i="8"/>
  <c r="AZ35" i="8"/>
  <c r="AZ55" i="8"/>
  <c r="BF49" i="8"/>
  <c r="BL40" i="8"/>
  <c r="BR58" i="8"/>
  <c r="CD53" i="8"/>
  <c r="CJ56" i="8"/>
  <c r="CP59" i="8"/>
  <c r="AZ47" i="8"/>
  <c r="BF37" i="8"/>
  <c r="BF57" i="8"/>
  <c r="BL52" i="8"/>
  <c r="BR42" i="8"/>
  <c r="CD45" i="8"/>
  <c r="CJ40" i="8"/>
  <c r="CP39" i="8"/>
  <c r="BL60" i="8"/>
  <c r="BR46" i="8"/>
  <c r="CD37" i="8"/>
  <c r="CJ32" i="8"/>
  <c r="CJ52" i="8"/>
  <c r="CP43" i="8"/>
  <c r="DZ44" i="8"/>
  <c r="DZ60" i="8"/>
  <c r="DT59" i="8"/>
  <c r="GG56" i="8"/>
  <c r="GG60" i="8"/>
  <c r="GL35" i="8"/>
  <c r="GL39" i="8"/>
  <c r="GL43" i="8"/>
  <c r="GL47" i="8"/>
  <c r="GL51" i="8"/>
  <c r="GL55" i="8"/>
  <c r="GL59" i="8"/>
  <c r="GQ34" i="8"/>
  <c r="GQ38" i="8"/>
  <c r="GQ51" i="8"/>
  <c r="GV38" i="8"/>
  <c r="GV54" i="8"/>
  <c r="HA41" i="8"/>
  <c r="HA57" i="8"/>
  <c r="AZ43" i="8"/>
  <c r="AZ59" i="8"/>
  <c r="BF45" i="8"/>
  <c r="BL32" i="8"/>
  <c r="BL48" i="8"/>
  <c r="BQ35" i="8"/>
  <c r="BQ51" i="8"/>
  <c r="BR38" i="8"/>
  <c r="BR54" i="8"/>
  <c r="CD41" i="8"/>
  <c r="CD57" i="8"/>
  <c r="CJ44" i="8"/>
  <c r="CJ60" i="8"/>
  <c r="CP47" i="8"/>
  <c r="DT43" i="8"/>
  <c r="FV41" i="8"/>
  <c r="EF57" i="8"/>
  <c r="EF41" i="8"/>
  <c r="DZ56" i="8"/>
  <c r="DZ40" i="8"/>
  <c r="DT55" i="8"/>
  <c r="DT39" i="8"/>
  <c r="CP58" i="8"/>
  <c r="CP54" i="8"/>
  <c r="CP50" i="8"/>
  <c r="CP46" i="8"/>
  <c r="CP42" i="8"/>
  <c r="CP38" i="8"/>
  <c r="CP34" i="8"/>
  <c r="CJ59" i="8"/>
  <c r="CJ55" i="8"/>
  <c r="CJ51" i="8"/>
  <c r="CJ47" i="8"/>
  <c r="CJ43" i="8"/>
  <c r="CJ39" i="8"/>
  <c r="CJ35" i="8"/>
  <c r="CD60" i="8"/>
  <c r="CD56" i="8"/>
  <c r="CD52" i="8"/>
  <c r="CD48" i="8"/>
  <c r="CD44" i="8"/>
  <c r="CD40" i="8"/>
  <c r="CD36" i="8"/>
  <c r="CD32" i="8"/>
  <c r="BR57" i="8"/>
  <c r="BR53" i="8"/>
  <c r="BR49" i="8"/>
  <c r="BR45" i="8"/>
  <c r="BR41" i="8"/>
  <c r="BR37" i="8"/>
  <c r="BR33" i="8"/>
  <c r="BQ58" i="8"/>
  <c r="BQ54" i="8"/>
  <c r="BQ50" i="8"/>
  <c r="BQ46" i="8"/>
  <c r="BQ42" i="8"/>
  <c r="BQ38" i="8"/>
  <c r="BQ34" i="8"/>
  <c r="BL59" i="8"/>
  <c r="BL55" i="8"/>
  <c r="BL51" i="8"/>
  <c r="BL47" i="8"/>
  <c r="BL43" i="8"/>
  <c r="BL39" i="8"/>
  <c r="BL35" i="8"/>
  <c r="BF60" i="8"/>
  <c r="BF56" i="8"/>
  <c r="BF52" i="8"/>
  <c r="BF48" i="8"/>
  <c r="BF44" i="8"/>
  <c r="BF40" i="8"/>
  <c r="BF36" i="8"/>
  <c r="BF32" i="8"/>
  <c r="AZ58" i="8"/>
  <c r="AZ54" i="8"/>
  <c r="AZ50" i="8"/>
  <c r="AZ46" i="8"/>
  <c r="AZ42" i="8"/>
  <c r="AZ38" i="8"/>
  <c r="AZ34" i="8"/>
  <c r="HA60" i="8"/>
  <c r="HA56" i="8"/>
  <c r="HA52" i="8"/>
  <c r="HA48" i="8"/>
  <c r="HA44" i="8"/>
  <c r="HA40" i="8"/>
  <c r="HA36" i="8"/>
  <c r="HA32" i="8"/>
  <c r="GV57" i="8"/>
  <c r="GV53" i="8"/>
  <c r="GV49" i="8"/>
  <c r="GV45" i="8"/>
  <c r="GV41" i="8"/>
  <c r="GV37" i="8"/>
  <c r="GV33" i="8"/>
  <c r="GQ58" i="8"/>
  <c r="GQ54" i="8"/>
  <c r="GQ50" i="8"/>
  <c r="GQ46" i="8"/>
  <c r="GQ42" i="8"/>
  <c r="EL46" i="8"/>
  <c r="EF53" i="8"/>
  <c r="EF37" i="8"/>
  <c r="DZ52" i="8"/>
  <c r="DZ33" i="8"/>
  <c r="DT51" i="8"/>
  <c r="DT35" i="8"/>
  <c r="CP57" i="8"/>
  <c r="CP53" i="8"/>
  <c r="CP49" i="8"/>
  <c r="CP45" i="8"/>
  <c r="CP41" i="8"/>
  <c r="CP37" i="8"/>
  <c r="CP33" i="8"/>
  <c r="CJ58" i="8"/>
  <c r="CJ54" i="8"/>
  <c r="CJ50" i="8"/>
  <c r="CJ46" i="8"/>
  <c r="CJ42" i="8"/>
  <c r="CJ38" i="8"/>
  <c r="CJ34" i="8"/>
  <c r="CD59" i="8"/>
  <c r="CD55" i="8"/>
  <c r="CD51" i="8"/>
  <c r="CD47" i="8"/>
  <c r="CD43" i="8"/>
  <c r="CD39" i="8"/>
  <c r="CD35" i="8"/>
  <c r="BR60" i="8"/>
  <c r="BR56" i="8"/>
  <c r="BR52" i="8"/>
  <c r="BR48" i="8"/>
  <c r="BR44" i="8"/>
  <c r="BR40" i="8"/>
  <c r="BR36" i="8"/>
  <c r="BR32" i="8"/>
  <c r="BQ57" i="8"/>
  <c r="BQ53" i="8"/>
  <c r="BQ49" i="8"/>
  <c r="BQ45" i="8"/>
  <c r="BQ41" i="8"/>
  <c r="BQ37" i="8"/>
  <c r="BQ33" i="8"/>
  <c r="BL58" i="8"/>
  <c r="BL54" i="8"/>
  <c r="BL50" i="8"/>
  <c r="BL46" i="8"/>
  <c r="BL42" i="8"/>
  <c r="BL38" i="8"/>
  <c r="BL34" i="8"/>
  <c r="BF59" i="8"/>
  <c r="BF55" i="8"/>
  <c r="BF51" i="8"/>
  <c r="BF47" i="8"/>
  <c r="BF43" i="8"/>
  <c r="BF39" i="8"/>
  <c r="BF35" i="8"/>
  <c r="BE51" i="8"/>
  <c r="AZ57" i="8"/>
  <c r="AZ53" i="8"/>
  <c r="AZ49" i="8"/>
  <c r="AZ45" i="8"/>
  <c r="AZ41" i="8"/>
  <c r="AZ37" i="8"/>
  <c r="AZ33" i="8"/>
  <c r="HA59" i="8"/>
  <c r="HA55" i="8"/>
  <c r="HA51" i="8"/>
  <c r="HA47" i="8"/>
  <c r="HA43" i="8"/>
  <c r="HA39" i="8"/>
  <c r="HA35" i="8"/>
  <c r="GV60" i="8"/>
  <c r="GV56" i="8"/>
  <c r="GV52" i="8"/>
  <c r="GV48" i="8"/>
  <c r="GV44" i="8"/>
  <c r="GV40" i="8"/>
  <c r="GV36" i="8"/>
  <c r="GV32" i="8"/>
  <c r="GQ57" i="8"/>
  <c r="GQ53" i="8"/>
  <c r="GQ49" i="8"/>
  <c r="GQ45" i="8"/>
  <c r="GQ41" i="8"/>
  <c r="EF49" i="8"/>
  <c r="EF33" i="8"/>
  <c r="DZ48" i="8"/>
  <c r="DZ32" i="8"/>
  <c r="DT47" i="8"/>
  <c r="CP60" i="8"/>
  <c r="CP56" i="8"/>
  <c r="CP52" i="8"/>
  <c r="CP48" i="8"/>
  <c r="CP44" i="8"/>
  <c r="CP40" i="8"/>
  <c r="CP36" i="8"/>
  <c r="CP32" i="8"/>
  <c r="CJ57" i="8"/>
  <c r="CJ53" i="8"/>
  <c r="CJ49" i="8"/>
  <c r="CJ45" i="8"/>
  <c r="CJ41" i="8"/>
  <c r="CJ37" i="8"/>
  <c r="CJ33" i="8"/>
  <c r="CD58" i="8"/>
  <c r="CD54" i="8"/>
  <c r="CD50" i="8"/>
  <c r="CD46" i="8"/>
  <c r="CD42" i="8"/>
  <c r="CD38" i="8"/>
  <c r="CD34" i="8"/>
  <c r="BR59" i="8"/>
  <c r="BR55" i="8"/>
  <c r="BR51" i="8"/>
  <c r="BR47" i="8"/>
  <c r="BR43" i="8"/>
  <c r="BR39" i="8"/>
  <c r="BR35" i="8"/>
  <c r="BQ60" i="8"/>
  <c r="BQ56" i="8"/>
  <c r="BQ52" i="8"/>
  <c r="BQ48" i="8"/>
  <c r="BQ44" i="8"/>
  <c r="BQ40" i="8"/>
  <c r="BQ36" i="8"/>
  <c r="BQ32" i="8"/>
  <c r="BL57" i="8"/>
  <c r="BL53" i="8"/>
  <c r="BL49" i="8"/>
  <c r="BL45" i="8"/>
  <c r="BL41" i="8"/>
  <c r="BL37" i="8"/>
  <c r="BL33" i="8"/>
  <c r="BF58" i="8"/>
  <c r="BF54" i="8"/>
  <c r="BF50" i="8"/>
  <c r="BF46" i="8"/>
  <c r="BF42" i="8"/>
  <c r="BF38" i="8"/>
  <c r="BF34" i="8"/>
  <c r="AZ60" i="8"/>
  <c r="AZ56" i="8"/>
  <c r="AZ52" i="8"/>
  <c r="AZ48" i="8"/>
  <c r="AZ44" i="8"/>
  <c r="AZ40" i="8"/>
  <c r="AZ36" i="8"/>
  <c r="AZ32" i="8"/>
  <c r="HA58" i="8"/>
  <c r="HA54" i="8"/>
  <c r="HA50" i="8"/>
  <c r="HA46" i="8"/>
  <c r="HA42" i="8"/>
  <c r="HA38" i="8"/>
  <c r="HA34" i="8"/>
  <c r="GV59" i="8"/>
  <c r="GV55" i="8"/>
  <c r="GV51" i="8"/>
  <c r="GV47" i="8"/>
  <c r="GV43" i="8"/>
  <c r="GV39" i="8"/>
  <c r="GV35" i="8"/>
  <c r="GQ60" i="8"/>
  <c r="GQ56" i="8"/>
  <c r="GQ52" i="8"/>
  <c r="GQ48" i="8"/>
  <c r="GQ44" i="8"/>
  <c r="GQ40" i="8"/>
  <c r="FV49" i="8"/>
  <c r="FV33" i="8"/>
  <c r="FP56" i="8"/>
  <c r="FP40" i="8"/>
  <c r="ER47" i="8"/>
  <c r="EL54" i="8"/>
  <c r="EL38" i="8"/>
  <c r="EF59" i="8"/>
  <c r="EF55" i="8"/>
  <c r="EF51" i="8"/>
  <c r="EF47" i="8"/>
  <c r="EF43" i="8"/>
  <c r="EF39" i="8"/>
  <c r="EF35" i="8"/>
  <c r="DZ58" i="8"/>
  <c r="DZ54" i="8"/>
  <c r="DZ50" i="8"/>
  <c r="DZ46" i="8"/>
  <c r="DZ42" i="8"/>
  <c r="DZ38" i="8"/>
  <c r="DZ35" i="8"/>
  <c r="DT57" i="8"/>
  <c r="DT53" i="8"/>
  <c r="DT49" i="8"/>
  <c r="DT45" i="8"/>
  <c r="DT41" i="8"/>
  <c r="DT37" i="8"/>
  <c r="DT33" i="8"/>
  <c r="FV45" i="8"/>
  <c r="FP52" i="8"/>
  <c r="FP36" i="8"/>
  <c r="ER59" i="8"/>
  <c r="ER43" i="8"/>
  <c r="EL50" i="8"/>
  <c r="EL34" i="8"/>
  <c r="EF58" i="8"/>
  <c r="EF54" i="8"/>
  <c r="EF50" i="8"/>
  <c r="EF46" i="8"/>
  <c r="EF42" i="8"/>
  <c r="EF38" i="8"/>
  <c r="EF34" i="8"/>
  <c r="DZ57" i="8"/>
  <c r="DZ53" i="8"/>
  <c r="DZ49" i="8"/>
  <c r="DZ45" i="8"/>
  <c r="DZ41" i="8"/>
  <c r="DZ37" i="8"/>
  <c r="DZ34" i="8"/>
  <c r="DT60" i="8"/>
  <c r="DT56" i="8"/>
  <c r="DT52" i="8"/>
  <c r="DT48" i="8"/>
  <c r="DT44" i="8"/>
  <c r="DT40" i="8"/>
  <c r="DT36" i="8"/>
  <c r="DT32" i="8"/>
  <c r="FV53" i="8"/>
  <c r="FV37" i="8"/>
  <c r="FP60" i="8"/>
  <c r="FP44" i="8"/>
  <c r="ER51" i="8"/>
  <c r="ER35" i="8"/>
  <c r="EL58" i="8"/>
  <c r="EL42" i="8"/>
  <c r="EF60" i="8"/>
  <c r="EF56" i="8"/>
  <c r="EF52" i="8"/>
  <c r="EF48" i="8"/>
  <c r="EF44" i="8"/>
  <c r="EF40" i="8"/>
  <c r="EF36" i="8"/>
  <c r="EF32" i="8"/>
  <c r="DZ59" i="8"/>
  <c r="DZ55" i="8"/>
  <c r="DZ51" i="8"/>
  <c r="DZ47" i="8"/>
  <c r="DZ43" i="8"/>
  <c r="DZ39" i="8"/>
  <c r="DZ36" i="8"/>
  <c r="DT58" i="8"/>
  <c r="DT54" i="8"/>
  <c r="DT50" i="8"/>
  <c r="DT46" i="8"/>
  <c r="DT42" i="8"/>
  <c r="DT38" i="8"/>
  <c r="DT34" i="8"/>
  <c r="ER39" i="8"/>
  <c r="FV57" i="8"/>
  <c r="ER55" i="8"/>
  <c r="FP32" i="8"/>
  <c r="FP48" i="8"/>
  <c r="EL35" i="8"/>
  <c r="EL39" i="8"/>
  <c r="EL43" i="8"/>
  <c r="EL47" i="8"/>
  <c r="EL51" i="8"/>
  <c r="EL55" i="8"/>
  <c r="EL59" i="8"/>
  <c r="ER32" i="8"/>
  <c r="ER36" i="8"/>
  <c r="ER40" i="8"/>
  <c r="ER44" i="8"/>
  <c r="ER48" i="8"/>
  <c r="ER52" i="8"/>
  <c r="ER56" i="8"/>
  <c r="ER60" i="8"/>
  <c r="FP33" i="8"/>
  <c r="FP37" i="8"/>
  <c r="FP41" i="8"/>
  <c r="FP45" i="8"/>
  <c r="FP49" i="8"/>
  <c r="FP53" i="8"/>
  <c r="FP57" i="8"/>
  <c r="FV34" i="8"/>
  <c r="FV38" i="8"/>
  <c r="FV42" i="8"/>
  <c r="FV46" i="8"/>
  <c r="FV50" i="8"/>
  <c r="FV54" i="8"/>
  <c r="FV58" i="8"/>
  <c r="HB58" i="8"/>
  <c r="HB54" i="8"/>
  <c r="HB50" i="8"/>
  <c r="HB46" i="8"/>
  <c r="HB42" i="8"/>
  <c r="HB38" i="8"/>
  <c r="HB34" i="8"/>
  <c r="GW59" i="8"/>
  <c r="GW55" i="8"/>
  <c r="GW51" i="8"/>
  <c r="GW47" i="8"/>
  <c r="GW43" i="8"/>
  <c r="GW39" i="8"/>
  <c r="GW35" i="8"/>
  <c r="GR58" i="8"/>
  <c r="GR54" i="8"/>
  <c r="GR50" i="8"/>
  <c r="GR46" i="8"/>
  <c r="GR42" i="8"/>
  <c r="GR38" i="8"/>
  <c r="GR34" i="8"/>
  <c r="HB57" i="8"/>
  <c r="HB53" i="8"/>
  <c r="HB49" i="8"/>
  <c r="HB45" i="8"/>
  <c r="HB41" i="8"/>
  <c r="HB37" i="8"/>
  <c r="HB33" i="8"/>
  <c r="GW58" i="8"/>
  <c r="GW54" i="8"/>
  <c r="GW50" i="8"/>
  <c r="GW46" i="8"/>
  <c r="GW42" i="8"/>
  <c r="GW38" i="8"/>
  <c r="GW34" i="8"/>
  <c r="GR57" i="8"/>
  <c r="GR53" i="8"/>
  <c r="GR49" i="8"/>
  <c r="GR45" i="8"/>
  <c r="GR41" i="8"/>
  <c r="GR37" i="8"/>
  <c r="GR33" i="8"/>
  <c r="HB60" i="8"/>
  <c r="HB52" i="8"/>
  <c r="HB44" i="8"/>
  <c r="HB36" i="8"/>
  <c r="GW57" i="8"/>
  <c r="GW49" i="8"/>
  <c r="GW41" i="8"/>
  <c r="GW33" i="8"/>
  <c r="GR56" i="8"/>
  <c r="GR48" i="8"/>
  <c r="GR40" i="8"/>
  <c r="GR32" i="8"/>
  <c r="GM57" i="8"/>
  <c r="GM53" i="8"/>
  <c r="GM49" i="8"/>
  <c r="GM45" i="8"/>
  <c r="GM41" i="8"/>
  <c r="GM37" i="8"/>
  <c r="GM33" i="8"/>
  <c r="GH60" i="8"/>
  <c r="GH56" i="8"/>
  <c r="GH52" i="8"/>
  <c r="GH48" i="8"/>
  <c r="GH44" i="8"/>
  <c r="GH40" i="8"/>
  <c r="GH36" i="8"/>
  <c r="GH32" i="8"/>
  <c r="HB59" i="8"/>
  <c r="HB51" i="8"/>
  <c r="HB43" i="8"/>
  <c r="HB35" i="8"/>
  <c r="GW56" i="8"/>
  <c r="GW48" i="8"/>
  <c r="GW40" i="8"/>
  <c r="GW32" i="8"/>
  <c r="GR55" i="8"/>
  <c r="GR47" i="8"/>
  <c r="GR39" i="8"/>
  <c r="GM60" i="8"/>
  <c r="GM56" i="8"/>
  <c r="GM52" i="8"/>
  <c r="GM48" i="8"/>
  <c r="GM44" i="8"/>
  <c r="GM40" i="8"/>
  <c r="GM36" i="8"/>
  <c r="GM32" i="8"/>
  <c r="GH59" i="8"/>
  <c r="GH55" i="8"/>
  <c r="GH51" i="8"/>
  <c r="GH47" i="8"/>
  <c r="GH43" i="8"/>
  <c r="GH39" i="8"/>
  <c r="GH35" i="8"/>
  <c r="HB55" i="8"/>
  <c r="HB47" i="8"/>
  <c r="HB39" i="8"/>
  <c r="GW60" i="8"/>
  <c r="GW52" i="8"/>
  <c r="GW44" i="8"/>
  <c r="GW36" i="8"/>
  <c r="GR59" i="8"/>
  <c r="GR51" i="8"/>
  <c r="GR43" i="8"/>
  <c r="GR35" i="8"/>
  <c r="GM58" i="8"/>
  <c r="GM54" i="8"/>
  <c r="GM50" i="8"/>
  <c r="GM46" i="8"/>
  <c r="GM42" i="8"/>
  <c r="GM38" i="8"/>
  <c r="GM34" i="8"/>
  <c r="GH57" i="8"/>
  <c r="GH53" i="8"/>
  <c r="GH49" i="8"/>
  <c r="GH45" i="8"/>
  <c r="HB48" i="8"/>
  <c r="GW45" i="8"/>
  <c r="GR36" i="8"/>
  <c r="GM55" i="8"/>
  <c r="GM39" i="8"/>
  <c r="GH46" i="8"/>
  <c r="GH37" i="8"/>
  <c r="GB59" i="8"/>
  <c r="GB55" i="8"/>
  <c r="GB51" i="8"/>
  <c r="GB47" i="8"/>
  <c r="GB43" i="8"/>
  <c r="GB39" i="8"/>
  <c r="GB35" i="8"/>
  <c r="GB60" i="8"/>
  <c r="GB52" i="8"/>
  <c r="GB36" i="8"/>
  <c r="HB40" i="8"/>
  <c r="GW37" i="8"/>
  <c r="GR60" i="8"/>
  <c r="GM51" i="8"/>
  <c r="GM35" i="8"/>
  <c r="GH58" i="8"/>
  <c r="GH42" i="8"/>
  <c r="GH34" i="8"/>
  <c r="GB58" i="8"/>
  <c r="GB54" i="8"/>
  <c r="GB50" i="8"/>
  <c r="GB46" i="8"/>
  <c r="GB42" i="8"/>
  <c r="GB38" i="8"/>
  <c r="GB34" i="8"/>
  <c r="GB56" i="8"/>
  <c r="GB48" i="8"/>
  <c r="GB40" i="8"/>
  <c r="GB32" i="8"/>
  <c r="HB32" i="8"/>
  <c r="GR52" i="8"/>
  <c r="GM47" i="8"/>
  <c r="GH54" i="8"/>
  <c r="GH41" i="8"/>
  <c r="GH33" i="8"/>
  <c r="GB57" i="8"/>
  <c r="GB53" i="8"/>
  <c r="GB49" i="8"/>
  <c r="GB45" i="8"/>
  <c r="GB41" i="8"/>
  <c r="GB37" i="8"/>
  <c r="GB33" i="8"/>
  <c r="HB56" i="8"/>
  <c r="GW53" i="8"/>
  <c r="GR44" i="8"/>
  <c r="GM59" i="8"/>
  <c r="GM43" i="8"/>
  <c r="GH50" i="8"/>
  <c r="GH38" i="8"/>
  <c r="GB44" i="8"/>
  <c r="EL32" i="8"/>
  <c r="EL36" i="8"/>
  <c r="EL40" i="8"/>
  <c r="EL44" i="8"/>
  <c r="EL48" i="8"/>
  <c r="EL52" i="8"/>
  <c r="EL56" i="8"/>
  <c r="EL60" i="8"/>
  <c r="ER33" i="8"/>
  <c r="ER37" i="8"/>
  <c r="ER41" i="8"/>
  <c r="ER45" i="8"/>
  <c r="ER49" i="8"/>
  <c r="ER53" i="8"/>
  <c r="ER57" i="8"/>
  <c r="FP34" i="8"/>
  <c r="FP38" i="8"/>
  <c r="FP42" i="8"/>
  <c r="FP46" i="8"/>
  <c r="FP50" i="8"/>
  <c r="FP54" i="8"/>
  <c r="FP58" i="8"/>
  <c r="FV35" i="8"/>
  <c r="FV39" i="8"/>
  <c r="FV43" i="8"/>
  <c r="FV47" i="8"/>
  <c r="FV51" i="8"/>
  <c r="FV55" i="8"/>
  <c r="FV59" i="8"/>
  <c r="EL33" i="8"/>
  <c r="EL37" i="8"/>
  <c r="EL41" i="8"/>
  <c r="EL45" i="8"/>
  <c r="EL49" i="8"/>
  <c r="EL53" i="8"/>
  <c r="EL57" i="8"/>
  <c r="ER34" i="8"/>
  <c r="ER38" i="8"/>
  <c r="ER42" i="8"/>
  <c r="ER46" i="8"/>
  <c r="ER50" i="8"/>
  <c r="ER54" i="8"/>
  <c r="ER58" i="8"/>
  <c r="FP35" i="8"/>
  <c r="FP39" i="8"/>
  <c r="FP43" i="8"/>
  <c r="FP47" i="8"/>
  <c r="FP51" i="8"/>
  <c r="FP55" i="8"/>
  <c r="FP59" i="8"/>
  <c r="FV32" i="8"/>
  <c r="FV36" i="8"/>
  <c r="FV40" i="8"/>
  <c r="FV44" i="8"/>
  <c r="FV48" i="8"/>
  <c r="FV52" i="8"/>
  <c r="FV56" i="8"/>
  <c r="FV60" i="8"/>
  <c r="GY30" i="8"/>
  <c r="CA30" i="8" l="1"/>
  <c r="AQ30" i="8"/>
  <c r="GT30" i="8" l="1"/>
  <c r="GO30" i="8"/>
  <c r="GJ30" i="8" l="1"/>
  <c r="GE30" i="8"/>
  <c r="E59" i="7" l="1"/>
  <c r="E58" i="7"/>
  <c r="E57" i="7"/>
  <c r="E56" i="7"/>
  <c r="E55" i="7"/>
  <c r="E54" i="7"/>
  <c r="E53" i="7"/>
  <c r="E52" i="7"/>
  <c r="E51" i="7"/>
  <c r="E50" i="7"/>
  <c r="E49" i="7"/>
  <c r="E48" i="7"/>
  <c r="E47" i="7"/>
  <c r="F47" i="7" s="1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D15" i="7"/>
  <c r="F34" i="7" l="1"/>
  <c r="H34" i="7"/>
  <c r="F46" i="7"/>
  <c r="H46" i="7"/>
  <c r="H58" i="7"/>
  <c r="F58" i="7"/>
  <c r="H31" i="7"/>
  <c r="F31" i="7"/>
  <c r="F35" i="7"/>
  <c r="H35" i="7"/>
  <c r="F39" i="7"/>
  <c r="H39" i="7"/>
  <c r="H43" i="7"/>
  <c r="F43" i="7"/>
  <c r="F51" i="7"/>
  <c r="H51" i="7"/>
  <c r="H55" i="7"/>
  <c r="F55" i="7"/>
  <c r="F59" i="7"/>
  <c r="H59" i="7"/>
  <c r="F42" i="7"/>
  <c r="H42" i="7"/>
  <c r="H50" i="7"/>
  <c r="F50" i="7"/>
  <c r="H32" i="7"/>
  <c r="F32" i="7"/>
  <c r="F52" i="7"/>
  <c r="H52" i="7"/>
  <c r="F38" i="7"/>
  <c r="H38" i="7"/>
  <c r="H54" i="7"/>
  <c r="F54" i="7"/>
  <c r="H36" i="7"/>
  <c r="F36" i="7"/>
  <c r="H40" i="7"/>
  <c r="F40" i="7"/>
  <c r="H44" i="7"/>
  <c r="F44" i="7"/>
  <c r="H48" i="7"/>
  <c r="H47" i="7"/>
  <c r="F48" i="7"/>
  <c r="F56" i="7"/>
  <c r="H56" i="7"/>
  <c r="H33" i="7"/>
  <c r="F33" i="7"/>
  <c r="H37" i="7"/>
  <c r="F37" i="7"/>
  <c r="H41" i="7"/>
  <c r="F41" i="7"/>
  <c r="H45" i="7"/>
  <c r="F45" i="7"/>
  <c r="H49" i="7"/>
  <c r="F49" i="7"/>
  <c r="H53" i="7"/>
  <c r="F53" i="7"/>
  <c r="H57" i="7"/>
  <c r="F57" i="7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DX46" i="8" l="1"/>
  <c r="ED46" i="8"/>
  <c r="H46" i="8"/>
  <c r="CH46" i="8"/>
  <c r="BD46" i="8"/>
  <c r="AR46" i="8"/>
  <c r="N46" i="8"/>
  <c r="CN46" i="8"/>
  <c r="CB46" i="8"/>
  <c r="BP46" i="8"/>
  <c r="BJ46" i="8"/>
  <c r="AX46" i="8"/>
  <c r="DR46" i="8"/>
  <c r="GP46" i="8"/>
  <c r="GK46" i="8"/>
  <c r="GU46" i="8"/>
  <c r="GZ46" i="8"/>
  <c r="FN46" i="8"/>
  <c r="FT46" i="8"/>
  <c r="EJ46" i="8"/>
  <c r="GF46" i="8"/>
  <c r="EP46" i="8"/>
  <c r="FZ46" i="8"/>
  <c r="GX46" i="8"/>
  <c r="AP46" i="8"/>
  <c r="BZ46" i="8"/>
  <c r="GN46" i="8"/>
  <c r="GS46" i="8"/>
  <c r="GD46" i="8"/>
  <c r="GI46" i="8"/>
  <c r="DR58" i="8"/>
  <c r="DX58" i="8"/>
  <c r="ED58" i="8"/>
  <c r="H58" i="8"/>
  <c r="CH58" i="8"/>
  <c r="BD58" i="8"/>
  <c r="AR58" i="8"/>
  <c r="N58" i="8"/>
  <c r="CN58" i="8"/>
  <c r="CB58" i="8"/>
  <c r="BP58" i="8"/>
  <c r="AX58" i="8"/>
  <c r="GZ58" i="8"/>
  <c r="FZ58" i="8"/>
  <c r="EJ58" i="8"/>
  <c r="GP58" i="8"/>
  <c r="FT58" i="8"/>
  <c r="GK58" i="8"/>
  <c r="EP58" i="8"/>
  <c r="GF58" i="8"/>
  <c r="FN58" i="8"/>
  <c r="BJ58" i="8"/>
  <c r="GU58" i="8"/>
  <c r="GX58" i="8"/>
  <c r="AP58" i="8"/>
  <c r="BZ58" i="8"/>
  <c r="GN58" i="8"/>
  <c r="GS58" i="8"/>
  <c r="GD58" i="8"/>
  <c r="GI58" i="8"/>
  <c r="DX38" i="8"/>
  <c r="EJ38" i="8"/>
  <c r="ED38" i="8"/>
  <c r="H38" i="8"/>
  <c r="FT38" i="8"/>
  <c r="CH38" i="8"/>
  <c r="BJ38" i="8"/>
  <c r="BD38" i="8"/>
  <c r="AR38" i="8"/>
  <c r="N38" i="8"/>
  <c r="CN38" i="8"/>
  <c r="CB38" i="8"/>
  <c r="BP38" i="8"/>
  <c r="AX38" i="8"/>
  <c r="DR38" i="8"/>
  <c r="EP38" i="8"/>
  <c r="GF38" i="8"/>
  <c r="FZ38" i="8"/>
  <c r="FN38" i="8"/>
  <c r="GP38" i="8"/>
  <c r="GU38" i="8"/>
  <c r="GZ38" i="8"/>
  <c r="GK38" i="8"/>
  <c r="GX38" i="8"/>
  <c r="BZ38" i="8"/>
  <c r="AP38" i="8"/>
  <c r="GN38" i="8"/>
  <c r="GS38" i="8"/>
  <c r="GI38" i="8"/>
  <c r="GD38" i="8"/>
  <c r="DX50" i="8"/>
  <c r="ED50" i="8"/>
  <c r="H50" i="8"/>
  <c r="CH50" i="8"/>
  <c r="BD50" i="8"/>
  <c r="AR50" i="8"/>
  <c r="N50" i="8"/>
  <c r="CN50" i="8"/>
  <c r="CB50" i="8"/>
  <c r="BP50" i="8"/>
  <c r="BJ50" i="8"/>
  <c r="DR50" i="8"/>
  <c r="AX50" i="8"/>
  <c r="EJ50" i="8"/>
  <c r="GU50" i="8"/>
  <c r="FN50" i="8"/>
  <c r="GF50" i="8"/>
  <c r="GZ50" i="8"/>
  <c r="EP50" i="8"/>
  <c r="FT50" i="8"/>
  <c r="FZ50" i="8"/>
  <c r="GP50" i="8"/>
  <c r="GK50" i="8"/>
  <c r="GX50" i="8"/>
  <c r="AP50" i="8"/>
  <c r="BZ50" i="8"/>
  <c r="GN50" i="8"/>
  <c r="GS50" i="8"/>
  <c r="GD50" i="8"/>
  <c r="GI50" i="8"/>
  <c r="DX35" i="8"/>
  <c r="ED35" i="8"/>
  <c r="BJ35" i="8"/>
  <c r="BD35" i="8"/>
  <c r="AR35" i="8"/>
  <c r="N35" i="8"/>
  <c r="CN35" i="8"/>
  <c r="CB35" i="8"/>
  <c r="BP35" i="8"/>
  <c r="EJ35" i="8"/>
  <c r="DR35" i="8"/>
  <c r="AX35" i="8"/>
  <c r="CH35" i="8"/>
  <c r="GU35" i="8"/>
  <c r="FZ35" i="8"/>
  <c r="H35" i="8"/>
  <c r="GZ35" i="8"/>
  <c r="FT35" i="8"/>
  <c r="GK35" i="8"/>
  <c r="GF35" i="8"/>
  <c r="GP35" i="8"/>
  <c r="EP35" i="8"/>
  <c r="FN35" i="8"/>
  <c r="GX35" i="8"/>
  <c r="AP35" i="8"/>
  <c r="BZ35" i="8"/>
  <c r="GN35" i="8"/>
  <c r="GS35" i="8"/>
  <c r="GD35" i="8"/>
  <c r="GI35" i="8"/>
  <c r="DX43" i="8"/>
  <c r="EJ43" i="8"/>
  <c r="CH43" i="8"/>
  <c r="BD43" i="8"/>
  <c r="AR43" i="8"/>
  <c r="N43" i="8"/>
  <c r="CN43" i="8"/>
  <c r="CB43" i="8"/>
  <c r="BP43" i="8"/>
  <c r="ED43" i="8"/>
  <c r="DR43" i="8"/>
  <c r="AX43" i="8"/>
  <c r="H43" i="8"/>
  <c r="GP43" i="8"/>
  <c r="EP43" i="8"/>
  <c r="FN43" i="8"/>
  <c r="FT43" i="8"/>
  <c r="GK43" i="8"/>
  <c r="FZ43" i="8"/>
  <c r="BJ43" i="8"/>
  <c r="GU43" i="8"/>
  <c r="GF43" i="8"/>
  <c r="GZ43" i="8"/>
  <c r="GX43" i="8"/>
  <c r="BZ43" i="8"/>
  <c r="AP43" i="8"/>
  <c r="GN43" i="8"/>
  <c r="GS43" i="8"/>
  <c r="GI43" i="8"/>
  <c r="GD43" i="8"/>
  <c r="DX51" i="8"/>
  <c r="ED51" i="8"/>
  <c r="CH51" i="8"/>
  <c r="BD51" i="8"/>
  <c r="AX51" i="8"/>
  <c r="AR51" i="8"/>
  <c r="N51" i="8"/>
  <c r="CN51" i="8"/>
  <c r="CB51" i="8"/>
  <c r="BP51" i="8"/>
  <c r="BJ51" i="8"/>
  <c r="DR51" i="8"/>
  <c r="H51" i="8"/>
  <c r="GU51" i="8"/>
  <c r="GZ51" i="8"/>
  <c r="FZ51" i="8"/>
  <c r="FT51" i="8"/>
  <c r="GK51" i="8"/>
  <c r="GF51" i="8"/>
  <c r="GP51" i="8"/>
  <c r="EP51" i="8"/>
  <c r="FN51" i="8"/>
  <c r="EJ51" i="8"/>
  <c r="GX51" i="8"/>
  <c r="AP51" i="8"/>
  <c r="BZ51" i="8"/>
  <c r="GN51" i="8"/>
  <c r="GS51" i="8"/>
  <c r="GD51" i="8"/>
  <c r="GI51" i="8"/>
  <c r="DX59" i="8"/>
  <c r="DR59" i="8"/>
  <c r="EJ59" i="8"/>
  <c r="CH59" i="8"/>
  <c r="BD59" i="8"/>
  <c r="AR59" i="8"/>
  <c r="N59" i="8"/>
  <c r="CN59" i="8"/>
  <c r="CB59" i="8"/>
  <c r="BP59" i="8"/>
  <c r="ED59" i="8"/>
  <c r="AX59" i="8"/>
  <c r="BJ59" i="8"/>
  <c r="H59" i="8"/>
  <c r="GP59" i="8"/>
  <c r="EP59" i="8"/>
  <c r="FN59" i="8"/>
  <c r="GZ59" i="8"/>
  <c r="GF59" i="8"/>
  <c r="FT59" i="8"/>
  <c r="GU59" i="8"/>
  <c r="FZ59" i="8"/>
  <c r="GK59" i="8"/>
  <c r="GX59" i="8"/>
  <c r="AP59" i="8"/>
  <c r="BZ59" i="8"/>
  <c r="GN59" i="8"/>
  <c r="GS59" i="8"/>
  <c r="GI59" i="8"/>
  <c r="GD59" i="8"/>
  <c r="ED32" i="8"/>
  <c r="EJ32" i="8"/>
  <c r="DX32" i="8"/>
  <c r="CN32" i="8"/>
  <c r="CB32" i="8"/>
  <c r="DR32" i="8"/>
  <c r="AX32" i="8"/>
  <c r="CH32" i="8"/>
  <c r="BJ32" i="8"/>
  <c r="N32" i="8"/>
  <c r="BD32" i="8"/>
  <c r="AR32" i="8"/>
  <c r="GU32" i="8"/>
  <c r="FT32" i="8"/>
  <c r="EP32" i="8"/>
  <c r="GK32" i="8"/>
  <c r="H32" i="8"/>
  <c r="GF32" i="8"/>
  <c r="BP32" i="8"/>
  <c r="GP32" i="8"/>
  <c r="FZ32" i="8"/>
  <c r="GZ32" i="8"/>
  <c r="FN32" i="8"/>
  <c r="GX32" i="8"/>
  <c r="AP32" i="8"/>
  <c r="BZ32" i="8"/>
  <c r="GN32" i="8"/>
  <c r="GS32" i="8"/>
  <c r="GI32" i="8"/>
  <c r="GD32" i="8"/>
  <c r="ED36" i="8"/>
  <c r="EJ36" i="8"/>
  <c r="DX36" i="8"/>
  <c r="EP36" i="8"/>
  <c r="CN36" i="8"/>
  <c r="CB36" i="8"/>
  <c r="BP36" i="8"/>
  <c r="DR36" i="8"/>
  <c r="AX36" i="8"/>
  <c r="CH36" i="8"/>
  <c r="H36" i="8"/>
  <c r="BD36" i="8"/>
  <c r="BJ36" i="8"/>
  <c r="N36" i="8"/>
  <c r="AR36" i="8"/>
  <c r="GP36" i="8"/>
  <c r="FZ36" i="8"/>
  <c r="GK36" i="8"/>
  <c r="GZ36" i="8"/>
  <c r="GU36" i="8"/>
  <c r="GF36" i="8"/>
  <c r="FN36" i="8"/>
  <c r="FT36" i="8"/>
  <c r="GX36" i="8"/>
  <c r="AP36" i="8"/>
  <c r="BZ36" i="8"/>
  <c r="GS36" i="8"/>
  <c r="GN36" i="8"/>
  <c r="GI36" i="8"/>
  <c r="GD36" i="8"/>
  <c r="EJ40" i="8"/>
  <c r="ED40" i="8"/>
  <c r="DX40" i="8"/>
  <c r="CN40" i="8"/>
  <c r="CB40" i="8"/>
  <c r="BP40" i="8"/>
  <c r="AR40" i="8"/>
  <c r="DR40" i="8"/>
  <c r="AX40" i="8"/>
  <c r="H40" i="8"/>
  <c r="CH40" i="8"/>
  <c r="BJ40" i="8"/>
  <c r="N40" i="8"/>
  <c r="BD40" i="8"/>
  <c r="FZ40" i="8"/>
  <c r="GZ40" i="8"/>
  <c r="GU40" i="8"/>
  <c r="GF40" i="8"/>
  <c r="GP40" i="8"/>
  <c r="FN40" i="8"/>
  <c r="FT40" i="8"/>
  <c r="EP40" i="8"/>
  <c r="GK40" i="8"/>
  <c r="GX40" i="8"/>
  <c r="AP40" i="8"/>
  <c r="BZ40" i="8"/>
  <c r="GS40" i="8"/>
  <c r="GN40" i="8"/>
  <c r="GI40" i="8"/>
  <c r="GD40" i="8"/>
  <c r="EJ44" i="8"/>
  <c r="ED44" i="8"/>
  <c r="DX44" i="8"/>
  <c r="CN44" i="8"/>
  <c r="CB44" i="8"/>
  <c r="BP44" i="8"/>
  <c r="BJ44" i="8"/>
  <c r="DR44" i="8"/>
  <c r="AX44" i="8"/>
  <c r="H44" i="8"/>
  <c r="CH44" i="8"/>
  <c r="AR44" i="8"/>
  <c r="N44" i="8"/>
  <c r="BD44" i="8"/>
  <c r="GZ44" i="8"/>
  <c r="GU44" i="8"/>
  <c r="GF44" i="8"/>
  <c r="FN44" i="8"/>
  <c r="FT44" i="8"/>
  <c r="GK44" i="8"/>
  <c r="EP44" i="8"/>
  <c r="GP44" i="8"/>
  <c r="FZ44" i="8"/>
  <c r="GX44" i="8"/>
  <c r="AP44" i="8"/>
  <c r="BZ44" i="8"/>
  <c r="GN44" i="8"/>
  <c r="GS44" i="8"/>
  <c r="GD44" i="8"/>
  <c r="GI44" i="8"/>
  <c r="EJ48" i="8"/>
  <c r="ED48" i="8"/>
  <c r="DX48" i="8"/>
  <c r="CN48" i="8"/>
  <c r="CB48" i="8"/>
  <c r="BP48" i="8"/>
  <c r="BJ48" i="8"/>
  <c r="DR48" i="8"/>
  <c r="AX48" i="8"/>
  <c r="H48" i="8"/>
  <c r="N48" i="8"/>
  <c r="AR48" i="8"/>
  <c r="BD48" i="8"/>
  <c r="CH48" i="8"/>
  <c r="GP48" i="8"/>
  <c r="GK48" i="8"/>
  <c r="FN48" i="8"/>
  <c r="FZ48" i="8"/>
  <c r="GZ48" i="8"/>
  <c r="GU48" i="8"/>
  <c r="FT48" i="8"/>
  <c r="EP48" i="8"/>
  <c r="GF48" i="8"/>
  <c r="GX48" i="8"/>
  <c r="BZ48" i="8"/>
  <c r="AP48" i="8"/>
  <c r="GS48" i="8"/>
  <c r="GN48" i="8"/>
  <c r="GI48" i="8"/>
  <c r="GD48" i="8"/>
  <c r="ED52" i="8"/>
  <c r="DX52" i="8"/>
  <c r="CN52" i="8"/>
  <c r="CB52" i="8"/>
  <c r="BP52" i="8"/>
  <c r="BJ52" i="8"/>
  <c r="DR52" i="8"/>
  <c r="AX52" i="8"/>
  <c r="H52" i="8"/>
  <c r="BD52" i="8"/>
  <c r="N52" i="8"/>
  <c r="CH52" i="8"/>
  <c r="AR52" i="8"/>
  <c r="EP52" i="8"/>
  <c r="FZ52" i="8"/>
  <c r="GX52" i="8"/>
  <c r="GP52" i="8"/>
  <c r="GZ52" i="8"/>
  <c r="GU52" i="8"/>
  <c r="GF52" i="8"/>
  <c r="FN52" i="8"/>
  <c r="FT52" i="8"/>
  <c r="EJ52" i="8"/>
  <c r="GK52" i="8"/>
  <c r="BZ52" i="8"/>
  <c r="AP52" i="8"/>
  <c r="GN52" i="8"/>
  <c r="GS52" i="8"/>
  <c r="GI52" i="8"/>
  <c r="GD52" i="8"/>
  <c r="ED56" i="8"/>
  <c r="DX56" i="8"/>
  <c r="CN56" i="8"/>
  <c r="CB56" i="8"/>
  <c r="BP56" i="8"/>
  <c r="BJ56" i="8"/>
  <c r="AX56" i="8"/>
  <c r="DR56" i="8"/>
  <c r="H56" i="8"/>
  <c r="CH56" i="8"/>
  <c r="AR56" i="8"/>
  <c r="N56" i="8"/>
  <c r="BD56" i="8"/>
  <c r="GZ56" i="8"/>
  <c r="GU56" i="8"/>
  <c r="GF56" i="8"/>
  <c r="FN56" i="8"/>
  <c r="FT56" i="8"/>
  <c r="EJ56" i="8"/>
  <c r="EP56" i="8"/>
  <c r="GK56" i="8"/>
  <c r="GP56" i="8"/>
  <c r="FZ56" i="8"/>
  <c r="GX56" i="8"/>
  <c r="AP56" i="8"/>
  <c r="BZ56" i="8"/>
  <c r="GN56" i="8"/>
  <c r="GS56" i="8"/>
  <c r="GI56" i="8"/>
  <c r="GD56" i="8"/>
  <c r="ED60" i="8"/>
  <c r="DX60" i="8"/>
  <c r="CN60" i="8"/>
  <c r="CB60" i="8"/>
  <c r="BP60" i="8"/>
  <c r="DR60" i="8"/>
  <c r="AX60" i="8"/>
  <c r="BJ60" i="8"/>
  <c r="H60" i="8"/>
  <c r="CH60" i="8"/>
  <c r="AR60" i="8"/>
  <c r="N60" i="8"/>
  <c r="BD60" i="8"/>
  <c r="GZ60" i="8"/>
  <c r="GU60" i="8"/>
  <c r="GP60" i="8"/>
  <c r="GF60" i="8"/>
  <c r="FN60" i="8"/>
  <c r="FT60" i="8"/>
  <c r="EJ60" i="8"/>
  <c r="FZ60" i="8"/>
  <c r="EP60" i="8"/>
  <c r="GK60" i="8"/>
  <c r="GX60" i="8"/>
  <c r="BZ60" i="8"/>
  <c r="AP60" i="8"/>
  <c r="GN60" i="8"/>
  <c r="GS60" i="8"/>
  <c r="GD60" i="8"/>
  <c r="GI60" i="8"/>
  <c r="DX34" i="8"/>
  <c r="EJ34" i="8"/>
  <c r="ED34" i="8"/>
  <c r="CH34" i="8"/>
  <c r="BJ34" i="8"/>
  <c r="BD34" i="8"/>
  <c r="AR34" i="8"/>
  <c r="N34" i="8"/>
  <c r="CN34" i="8"/>
  <c r="CB34" i="8"/>
  <c r="BP34" i="8"/>
  <c r="DR34" i="8"/>
  <c r="H34" i="8"/>
  <c r="AX34" i="8"/>
  <c r="FZ34" i="8"/>
  <c r="FN34" i="8"/>
  <c r="FT34" i="8"/>
  <c r="GP34" i="8"/>
  <c r="GK34" i="8"/>
  <c r="GF34" i="8"/>
  <c r="EP34" i="8"/>
  <c r="GZ34" i="8"/>
  <c r="GU34" i="8"/>
  <c r="GX34" i="8"/>
  <c r="AP34" i="8"/>
  <c r="BZ34" i="8"/>
  <c r="GN34" i="8"/>
  <c r="GS34" i="8"/>
  <c r="GI34" i="8"/>
  <c r="GD34" i="8"/>
  <c r="DX42" i="8"/>
  <c r="ED42" i="8"/>
  <c r="H42" i="8"/>
  <c r="CH42" i="8"/>
  <c r="BJ42" i="8"/>
  <c r="BD42" i="8"/>
  <c r="AR42" i="8"/>
  <c r="N42" i="8"/>
  <c r="CN42" i="8"/>
  <c r="CB42" i="8"/>
  <c r="BP42" i="8"/>
  <c r="AX42" i="8"/>
  <c r="DR42" i="8"/>
  <c r="GU42" i="8"/>
  <c r="GF42" i="8"/>
  <c r="FT42" i="8"/>
  <c r="EP42" i="8"/>
  <c r="GP42" i="8"/>
  <c r="GK42" i="8"/>
  <c r="EJ42" i="8"/>
  <c r="GZ42" i="8"/>
  <c r="FZ42" i="8"/>
  <c r="FN42" i="8"/>
  <c r="GX42" i="8"/>
  <c r="AP42" i="8"/>
  <c r="BZ42" i="8"/>
  <c r="GN42" i="8"/>
  <c r="GS42" i="8"/>
  <c r="GI42" i="8"/>
  <c r="GD42" i="8"/>
  <c r="DR54" i="8"/>
  <c r="DX54" i="8"/>
  <c r="ED54" i="8"/>
  <c r="FT54" i="8"/>
  <c r="H54" i="8"/>
  <c r="CH54" i="8"/>
  <c r="BD54" i="8"/>
  <c r="AR54" i="8"/>
  <c r="N54" i="8"/>
  <c r="CN54" i="8"/>
  <c r="CB54" i="8"/>
  <c r="BP54" i="8"/>
  <c r="AX54" i="8"/>
  <c r="BJ54" i="8"/>
  <c r="GU54" i="8"/>
  <c r="EJ54" i="8"/>
  <c r="EP54" i="8"/>
  <c r="GX54" i="8"/>
  <c r="GF54" i="8"/>
  <c r="FZ54" i="8"/>
  <c r="GZ54" i="8"/>
  <c r="GP54" i="8"/>
  <c r="GK54" i="8"/>
  <c r="FN54" i="8"/>
  <c r="BZ54" i="8"/>
  <c r="AP54" i="8"/>
  <c r="GN54" i="8"/>
  <c r="GS54" i="8"/>
  <c r="GD54" i="8"/>
  <c r="GI54" i="8"/>
  <c r="DX39" i="8"/>
  <c r="CH39" i="8"/>
  <c r="BJ39" i="8"/>
  <c r="BD39" i="8"/>
  <c r="N39" i="8"/>
  <c r="EJ39" i="8"/>
  <c r="CN39" i="8"/>
  <c r="CB39" i="8"/>
  <c r="BP39" i="8"/>
  <c r="DR39" i="8"/>
  <c r="AX39" i="8"/>
  <c r="AR39" i="8"/>
  <c r="H39" i="8"/>
  <c r="ED39" i="8"/>
  <c r="GZ39" i="8"/>
  <c r="FT39" i="8"/>
  <c r="GK39" i="8"/>
  <c r="FZ39" i="8"/>
  <c r="GP39" i="8"/>
  <c r="EP39" i="8"/>
  <c r="FN39" i="8"/>
  <c r="GU39" i="8"/>
  <c r="GF39" i="8"/>
  <c r="GX39" i="8"/>
  <c r="AP39" i="8"/>
  <c r="BZ39" i="8"/>
  <c r="GS39" i="8"/>
  <c r="GN39" i="8"/>
  <c r="GI39" i="8"/>
  <c r="GD39" i="8"/>
  <c r="DX47" i="8"/>
  <c r="CH47" i="8"/>
  <c r="BD47" i="8"/>
  <c r="AR47" i="8"/>
  <c r="N47" i="8"/>
  <c r="ED47" i="8"/>
  <c r="CN47" i="8"/>
  <c r="CB47" i="8"/>
  <c r="BP47" i="8"/>
  <c r="BJ47" i="8"/>
  <c r="DR47" i="8"/>
  <c r="AX47" i="8"/>
  <c r="H47" i="8"/>
  <c r="EJ47" i="8"/>
  <c r="GU47" i="8"/>
  <c r="GF47" i="8"/>
  <c r="EP47" i="8"/>
  <c r="GZ47" i="8"/>
  <c r="FZ47" i="8"/>
  <c r="FT47" i="8"/>
  <c r="GK47" i="8"/>
  <c r="GP47" i="8"/>
  <c r="FN47" i="8"/>
  <c r="GX47" i="8"/>
  <c r="AP47" i="8"/>
  <c r="BZ47" i="8"/>
  <c r="GN47" i="8"/>
  <c r="GS47" i="8"/>
  <c r="GD47" i="8"/>
  <c r="GI47" i="8"/>
  <c r="DX55" i="8"/>
  <c r="CH55" i="8"/>
  <c r="BD55" i="8"/>
  <c r="AR55" i="8"/>
  <c r="N55" i="8"/>
  <c r="CN55" i="8"/>
  <c r="CB55" i="8"/>
  <c r="BP55" i="8"/>
  <c r="BJ55" i="8"/>
  <c r="AX55" i="8"/>
  <c r="H55" i="8"/>
  <c r="ED55" i="8"/>
  <c r="DR55" i="8"/>
  <c r="GZ55" i="8"/>
  <c r="GF55" i="8"/>
  <c r="FZ55" i="8"/>
  <c r="FT55" i="8"/>
  <c r="GK55" i="8"/>
  <c r="GU55" i="8"/>
  <c r="GP55" i="8"/>
  <c r="EP55" i="8"/>
  <c r="FN55" i="8"/>
  <c r="EJ55" i="8"/>
  <c r="GX55" i="8"/>
  <c r="BZ55" i="8"/>
  <c r="AP55" i="8"/>
  <c r="GN55" i="8"/>
  <c r="GS55" i="8"/>
  <c r="GI55" i="8"/>
  <c r="GD55" i="8"/>
  <c r="EJ33" i="8"/>
  <c r="ED33" i="8"/>
  <c r="DR33" i="8"/>
  <c r="AX33" i="8"/>
  <c r="H33" i="8"/>
  <c r="CH33" i="8"/>
  <c r="DX33" i="8"/>
  <c r="BJ33" i="8"/>
  <c r="BD33" i="8"/>
  <c r="AR33" i="8"/>
  <c r="N33" i="8"/>
  <c r="CB33" i="8"/>
  <c r="BP33" i="8"/>
  <c r="CN33" i="8"/>
  <c r="GF33" i="8"/>
  <c r="GZ33" i="8"/>
  <c r="FN33" i="8"/>
  <c r="EP33" i="8"/>
  <c r="GP33" i="8"/>
  <c r="FT33" i="8"/>
  <c r="GU33" i="8"/>
  <c r="GK33" i="8"/>
  <c r="FZ33" i="8"/>
  <c r="GX33" i="8"/>
  <c r="AP33" i="8"/>
  <c r="BZ33" i="8"/>
  <c r="GN33" i="8"/>
  <c r="GS33" i="8"/>
  <c r="GD33" i="8"/>
  <c r="GI33" i="8"/>
  <c r="EJ37" i="8"/>
  <c r="ED37" i="8"/>
  <c r="DR37" i="8"/>
  <c r="AX37" i="8"/>
  <c r="DX37" i="8"/>
  <c r="H37" i="8"/>
  <c r="BJ37" i="8"/>
  <c r="BD37" i="8"/>
  <c r="AR37" i="8"/>
  <c r="N37" i="8"/>
  <c r="CB37" i="8"/>
  <c r="BP37" i="8"/>
  <c r="CN37" i="8"/>
  <c r="CH37" i="8"/>
  <c r="GP37" i="8"/>
  <c r="GK37" i="8"/>
  <c r="FN37" i="8"/>
  <c r="GF37" i="8"/>
  <c r="GU37" i="8"/>
  <c r="GZ37" i="8"/>
  <c r="FT37" i="8"/>
  <c r="FZ37" i="8"/>
  <c r="EP37" i="8"/>
  <c r="GX37" i="8"/>
  <c r="AP37" i="8"/>
  <c r="BZ37" i="8"/>
  <c r="GN37" i="8"/>
  <c r="GS37" i="8"/>
  <c r="GI37" i="8"/>
  <c r="GD37" i="8"/>
  <c r="EJ41" i="8"/>
  <c r="ED41" i="8"/>
  <c r="DX41" i="8"/>
  <c r="DR41" i="8"/>
  <c r="AX41" i="8"/>
  <c r="H41" i="8"/>
  <c r="CH41" i="8"/>
  <c r="BJ41" i="8"/>
  <c r="BD41" i="8"/>
  <c r="AR41" i="8"/>
  <c r="N41" i="8"/>
  <c r="CN41" i="8"/>
  <c r="CB41" i="8"/>
  <c r="BP41" i="8"/>
  <c r="GK41" i="8"/>
  <c r="GU41" i="8"/>
  <c r="GP41" i="8"/>
  <c r="FT41" i="8"/>
  <c r="FZ41" i="8"/>
  <c r="EP41" i="8"/>
  <c r="FN41" i="8"/>
  <c r="GF41" i="8"/>
  <c r="GZ41" i="8"/>
  <c r="GX41" i="8"/>
  <c r="BZ41" i="8"/>
  <c r="AP41" i="8"/>
  <c r="GS41" i="8"/>
  <c r="GN41" i="8"/>
  <c r="GI41" i="8"/>
  <c r="GD41" i="8"/>
  <c r="EJ45" i="8"/>
  <c r="ED45" i="8"/>
  <c r="DR45" i="8"/>
  <c r="AX45" i="8"/>
  <c r="H45" i="8"/>
  <c r="FN45" i="8"/>
  <c r="CH45" i="8"/>
  <c r="BD45" i="8"/>
  <c r="AR45" i="8"/>
  <c r="N45" i="8"/>
  <c r="CN45" i="8"/>
  <c r="DX45" i="8"/>
  <c r="BJ45" i="8"/>
  <c r="CB45" i="8"/>
  <c r="BP45" i="8"/>
  <c r="GP45" i="8"/>
  <c r="FT45" i="8"/>
  <c r="EP45" i="8"/>
  <c r="GF45" i="8"/>
  <c r="GZ45" i="8"/>
  <c r="FZ45" i="8"/>
  <c r="GK45" i="8"/>
  <c r="GU45" i="8"/>
  <c r="GX45" i="8"/>
  <c r="BZ45" i="8"/>
  <c r="AP45" i="8"/>
  <c r="GS45" i="8"/>
  <c r="GN45" i="8"/>
  <c r="GI45" i="8"/>
  <c r="GD45" i="8"/>
  <c r="EJ49" i="8"/>
  <c r="ED49" i="8"/>
  <c r="DR49" i="8"/>
  <c r="AX49" i="8"/>
  <c r="H49" i="8"/>
  <c r="DX49" i="8"/>
  <c r="CH49" i="8"/>
  <c r="BD49" i="8"/>
  <c r="AR49" i="8"/>
  <c r="N49" i="8"/>
  <c r="BJ49" i="8"/>
  <c r="CB49" i="8"/>
  <c r="BP49" i="8"/>
  <c r="CN49" i="8"/>
  <c r="GF49" i="8"/>
  <c r="GU49" i="8"/>
  <c r="FZ49" i="8"/>
  <c r="GP49" i="8"/>
  <c r="FN49" i="8"/>
  <c r="GZ49" i="8"/>
  <c r="GK49" i="8"/>
  <c r="FT49" i="8"/>
  <c r="EP49" i="8"/>
  <c r="GX49" i="8"/>
  <c r="AP49" i="8"/>
  <c r="BZ49" i="8"/>
  <c r="GN49" i="8"/>
  <c r="GS49" i="8"/>
  <c r="GD49" i="8"/>
  <c r="GI49" i="8"/>
  <c r="ED53" i="8"/>
  <c r="DR53" i="8"/>
  <c r="DX53" i="8"/>
  <c r="AX53" i="8"/>
  <c r="H53" i="8"/>
  <c r="CH53" i="8"/>
  <c r="BD53" i="8"/>
  <c r="AR53" i="8"/>
  <c r="N53" i="8"/>
  <c r="CB53" i="8"/>
  <c r="BP53" i="8"/>
  <c r="BJ53" i="8"/>
  <c r="CN53" i="8"/>
  <c r="GZ53" i="8"/>
  <c r="FZ53" i="8"/>
  <c r="GF53" i="8"/>
  <c r="GX53" i="8"/>
  <c r="GU53" i="8"/>
  <c r="GK53" i="8"/>
  <c r="FT53" i="8"/>
  <c r="EP53" i="8"/>
  <c r="FN53" i="8"/>
  <c r="GP53" i="8"/>
  <c r="EJ53" i="8"/>
  <c r="AP53" i="8"/>
  <c r="BZ53" i="8"/>
  <c r="GN53" i="8"/>
  <c r="GS53" i="8"/>
  <c r="GI53" i="8"/>
  <c r="GD53" i="8"/>
  <c r="ED57" i="8"/>
  <c r="DR57" i="8"/>
  <c r="DX57" i="8"/>
  <c r="BJ57" i="8"/>
  <c r="AX57" i="8"/>
  <c r="H57" i="8"/>
  <c r="CH57" i="8"/>
  <c r="BD57" i="8"/>
  <c r="AR57" i="8"/>
  <c r="N57" i="8"/>
  <c r="CN57" i="8"/>
  <c r="CB57" i="8"/>
  <c r="BP57" i="8"/>
  <c r="FZ57" i="8"/>
  <c r="GK57" i="8"/>
  <c r="GU57" i="8"/>
  <c r="GP57" i="8"/>
  <c r="GZ57" i="8"/>
  <c r="FT57" i="8"/>
  <c r="EP57" i="8"/>
  <c r="GF57" i="8"/>
  <c r="EJ57" i="8"/>
  <c r="FN57" i="8"/>
  <c r="GX57" i="8"/>
  <c r="BZ57" i="8"/>
  <c r="AP57" i="8"/>
  <c r="GN57" i="8"/>
  <c r="GS57" i="8"/>
  <c r="GD57" i="8"/>
  <c r="GI57" i="8"/>
  <c r="FY30" i="8"/>
  <c r="FS30" i="8"/>
  <c r="FM30" i="8"/>
  <c r="FG30" i="8"/>
  <c r="FA30" i="8"/>
  <c r="EU30" i="8"/>
  <c r="EO30" i="8"/>
  <c r="EI30" i="8"/>
  <c r="EC30" i="8"/>
  <c r="DW30" i="8"/>
  <c r="DQ30" i="8"/>
  <c r="DK30" i="8"/>
  <c r="CM30" i="8"/>
  <c r="CG30" i="8"/>
  <c r="BO30" i="8"/>
  <c r="BI30" i="8"/>
  <c r="BC30" i="8"/>
  <c r="AW30" i="8"/>
  <c r="M30" i="8"/>
  <c r="G30" i="8"/>
  <c r="CL57" i="8" l="1"/>
  <c r="CL53" i="8"/>
  <c r="CL49" i="8"/>
  <c r="CL45" i="8"/>
  <c r="CL41" i="8"/>
  <c r="CL37" i="8"/>
  <c r="CL33" i="8"/>
  <c r="CL60" i="8"/>
  <c r="CL56" i="8"/>
  <c r="CL52" i="8"/>
  <c r="CL48" i="8"/>
  <c r="CL44" i="8"/>
  <c r="CL40" i="8"/>
  <c r="CL36" i="8"/>
  <c r="CL32" i="8"/>
  <c r="CL59" i="8"/>
  <c r="CL55" i="8"/>
  <c r="CL51" i="8"/>
  <c r="CL47" i="8"/>
  <c r="CL43" i="8"/>
  <c r="CL39" i="8"/>
  <c r="CL35" i="8"/>
  <c r="CL58" i="8"/>
  <c r="CL42" i="8"/>
  <c r="CL54" i="8"/>
  <c r="CL38" i="8"/>
  <c r="CL50" i="8"/>
  <c r="CL34" i="8"/>
  <c r="CL46" i="8"/>
  <c r="EB57" i="8"/>
  <c r="EB53" i="8"/>
  <c r="EB49" i="8"/>
  <c r="EB45" i="8"/>
  <c r="EB41" i="8"/>
  <c r="EB37" i="8"/>
  <c r="EB33" i="8"/>
  <c r="EB60" i="8"/>
  <c r="EB56" i="8"/>
  <c r="EB52" i="8"/>
  <c r="EB48" i="8"/>
  <c r="EB44" i="8"/>
  <c r="EB40" i="8"/>
  <c r="EB36" i="8"/>
  <c r="EB32" i="8"/>
  <c r="EB58" i="8"/>
  <c r="EB54" i="8"/>
  <c r="EB50" i="8"/>
  <c r="EB46" i="8"/>
  <c r="EB42" i="8"/>
  <c r="EB38" i="8"/>
  <c r="EB34" i="8"/>
  <c r="EB47" i="8"/>
  <c r="EB59" i="8"/>
  <c r="EB43" i="8"/>
  <c r="EB55" i="8"/>
  <c r="EB39" i="8"/>
  <c r="EB35" i="8"/>
  <c r="EB51" i="8"/>
  <c r="FX60" i="8"/>
  <c r="FX44" i="8"/>
  <c r="FX33" i="8"/>
  <c r="FX49" i="8"/>
  <c r="FX34" i="8"/>
  <c r="FX50" i="8"/>
  <c r="FX43" i="8"/>
  <c r="FX59" i="8"/>
  <c r="FX52" i="8"/>
  <c r="FX37" i="8"/>
  <c r="FX53" i="8"/>
  <c r="FX38" i="8"/>
  <c r="FX54" i="8"/>
  <c r="FX47" i="8"/>
  <c r="FX56" i="8"/>
  <c r="FX48" i="8"/>
  <c r="FX40" i="8"/>
  <c r="FX32" i="8"/>
  <c r="FX36" i="8"/>
  <c r="FX41" i="8"/>
  <c r="FX42" i="8"/>
  <c r="FX58" i="8"/>
  <c r="FX35" i="8"/>
  <c r="FX51" i="8"/>
  <c r="FX57" i="8"/>
  <c r="FX45" i="8"/>
  <c r="FX46" i="8"/>
  <c r="FX39" i="8"/>
  <c r="FX55" i="8"/>
  <c r="BN60" i="8"/>
  <c r="BN56" i="8"/>
  <c r="BN52" i="8"/>
  <c r="BN48" i="8"/>
  <c r="BN44" i="8"/>
  <c r="BN40" i="8"/>
  <c r="BN36" i="8"/>
  <c r="BN32" i="8"/>
  <c r="BN59" i="8"/>
  <c r="BN55" i="8"/>
  <c r="BN51" i="8"/>
  <c r="BN47" i="8"/>
  <c r="BN43" i="8"/>
  <c r="BN39" i="8"/>
  <c r="BN35" i="8"/>
  <c r="BN58" i="8"/>
  <c r="BN54" i="8"/>
  <c r="BN50" i="8"/>
  <c r="BN46" i="8"/>
  <c r="BN42" i="8"/>
  <c r="BN38" i="8"/>
  <c r="BN34" i="8"/>
  <c r="BN49" i="8"/>
  <c r="BN33" i="8"/>
  <c r="BN45" i="8"/>
  <c r="BN57" i="8"/>
  <c r="BN41" i="8"/>
  <c r="BN53" i="8"/>
  <c r="BN37" i="8"/>
  <c r="DP58" i="8"/>
  <c r="DP54" i="8"/>
  <c r="DP50" i="8"/>
  <c r="DP46" i="8"/>
  <c r="DP42" i="8"/>
  <c r="DP38" i="8"/>
  <c r="DP34" i="8"/>
  <c r="DP57" i="8"/>
  <c r="DP53" i="8"/>
  <c r="DP49" i="8"/>
  <c r="DP45" i="8"/>
  <c r="DP41" i="8"/>
  <c r="DP37" i="8"/>
  <c r="DP33" i="8"/>
  <c r="DP60" i="8"/>
  <c r="DP56" i="8"/>
  <c r="DP52" i="8"/>
  <c r="DP48" i="8"/>
  <c r="DP44" i="8"/>
  <c r="DP40" i="8"/>
  <c r="DP36" i="8"/>
  <c r="DP32" i="8"/>
  <c r="DP47" i="8"/>
  <c r="DP59" i="8"/>
  <c r="DP43" i="8"/>
  <c r="DP55" i="8"/>
  <c r="DP39" i="8"/>
  <c r="DP51" i="8"/>
  <c r="DP35" i="8"/>
  <c r="FL42" i="8"/>
  <c r="FL58" i="8"/>
  <c r="FL54" i="8"/>
  <c r="FL50" i="8"/>
  <c r="FL39" i="8"/>
  <c r="FL55" i="8"/>
  <c r="FL36" i="8"/>
  <c r="FL52" i="8"/>
  <c r="FL45" i="8"/>
  <c r="FL51" i="8"/>
  <c r="FL43" i="8"/>
  <c r="FL59" i="8"/>
  <c r="FL40" i="8"/>
  <c r="FL56" i="8"/>
  <c r="FL33" i="8"/>
  <c r="FL49" i="8"/>
  <c r="FL34" i="8"/>
  <c r="FL47" i="8"/>
  <c r="FL44" i="8"/>
  <c r="FL60" i="8"/>
  <c r="FL37" i="8"/>
  <c r="FL53" i="8"/>
  <c r="FL38" i="8"/>
  <c r="FL46" i="8"/>
  <c r="FL35" i="8"/>
  <c r="FL41" i="8"/>
  <c r="FL32" i="8"/>
  <c r="FL57" i="8"/>
  <c r="FL48" i="8"/>
  <c r="AV57" i="8"/>
  <c r="AV53" i="8"/>
  <c r="AV49" i="8"/>
  <c r="AV45" i="8"/>
  <c r="AV41" i="8"/>
  <c r="AV37" i="8"/>
  <c r="AV33" i="8"/>
  <c r="AV56" i="8"/>
  <c r="AV52" i="8"/>
  <c r="AV48" i="8"/>
  <c r="AV44" i="8"/>
  <c r="AV40" i="8"/>
  <c r="AV36" i="8"/>
  <c r="AV32" i="8"/>
  <c r="AV60" i="8"/>
  <c r="AV55" i="8"/>
  <c r="AV51" i="8"/>
  <c r="AV47" i="8"/>
  <c r="AV43" i="8"/>
  <c r="AV39" i="8"/>
  <c r="AV35" i="8"/>
  <c r="AV58" i="8"/>
  <c r="AV42" i="8"/>
  <c r="AV54" i="8"/>
  <c r="AV38" i="8"/>
  <c r="AV46" i="8"/>
  <c r="AV50" i="8"/>
  <c r="AV34" i="8"/>
  <c r="AV59" i="8"/>
  <c r="DV60" i="8"/>
  <c r="DV56" i="8"/>
  <c r="DV52" i="8"/>
  <c r="DV48" i="8"/>
  <c r="DV44" i="8"/>
  <c r="DV40" i="8"/>
  <c r="DV36" i="8"/>
  <c r="DV32" i="8"/>
  <c r="DV59" i="8"/>
  <c r="DV55" i="8"/>
  <c r="DV51" i="8"/>
  <c r="DV47" i="8"/>
  <c r="DV43" i="8"/>
  <c r="DV39" i="8"/>
  <c r="DV35" i="8"/>
  <c r="DV57" i="8"/>
  <c r="DV53" i="8"/>
  <c r="DV49" i="8"/>
  <c r="DV45" i="8"/>
  <c r="DV41" i="8"/>
  <c r="DV37" i="8"/>
  <c r="DV33" i="8"/>
  <c r="DV54" i="8"/>
  <c r="DV38" i="8"/>
  <c r="DV50" i="8"/>
  <c r="DV34" i="8"/>
  <c r="DV46" i="8"/>
  <c r="DV58" i="8"/>
  <c r="DV42" i="8"/>
  <c r="FR51" i="8"/>
  <c r="FR35" i="8"/>
  <c r="FR59" i="8"/>
  <c r="FR44" i="8"/>
  <c r="FR60" i="8"/>
  <c r="FR41" i="8"/>
  <c r="FR57" i="8"/>
  <c r="FR38" i="8"/>
  <c r="FR54" i="8"/>
  <c r="FR47" i="8"/>
  <c r="FR55" i="8"/>
  <c r="FR40" i="8"/>
  <c r="FR32" i="8"/>
  <c r="FR48" i="8"/>
  <c r="FR45" i="8"/>
  <c r="FR42" i="8"/>
  <c r="FR58" i="8"/>
  <c r="FR39" i="8"/>
  <c r="FR36" i="8"/>
  <c r="FR52" i="8"/>
  <c r="FR33" i="8"/>
  <c r="FR49" i="8"/>
  <c r="FR46" i="8"/>
  <c r="FR43" i="8"/>
  <c r="FR56" i="8"/>
  <c r="FR53" i="8"/>
  <c r="FR34" i="8"/>
  <c r="FR37" i="8"/>
  <c r="FR50" i="8"/>
  <c r="BH60" i="8"/>
  <c r="BH56" i="8"/>
  <c r="BH52" i="8"/>
  <c r="BH48" i="8"/>
  <c r="BH44" i="8"/>
  <c r="BH40" i="8"/>
  <c r="BH36" i="8"/>
  <c r="BH32" i="8"/>
  <c r="BH59" i="8"/>
  <c r="BH55" i="8"/>
  <c r="BH51" i="8"/>
  <c r="BH47" i="8"/>
  <c r="BH43" i="8"/>
  <c r="BH39" i="8"/>
  <c r="BH35" i="8"/>
  <c r="BH58" i="8"/>
  <c r="BH54" i="8"/>
  <c r="BH50" i="8"/>
  <c r="BH46" i="8"/>
  <c r="BH42" i="8"/>
  <c r="BH38" i="8"/>
  <c r="BH34" i="8"/>
  <c r="BH45" i="8"/>
  <c r="BH57" i="8"/>
  <c r="BH41" i="8"/>
  <c r="BH53" i="8"/>
  <c r="BH37" i="8"/>
  <c r="BH49" i="8"/>
  <c r="BH33" i="8"/>
  <c r="BB60" i="8"/>
  <c r="BB56" i="8"/>
  <c r="BB52" i="8"/>
  <c r="BB48" i="8"/>
  <c r="BB44" i="8"/>
  <c r="BB40" i="8"/>
  <c r="BB36" i="8"/>
  <c r="BB32" i="8"/>
  <c r="BB59" i="8"/>
  <c r="BB55" i="8"/>
  <c r="BB51" i="8"/>
  <c r="BB47" i="8"/>
  <c r="BB43" i="8"/>
  <c r="BB39" i="8"/>
  <c r="BB35" i="8"/>
  <c r="BB58" i="8"/>
  <c r="BB54" i="8"/>
  <c r="BB50" i="8"/>
  <c r="BB46" i="8"/>
  <c r="BB42" i="8"/>
  <c r="BB38" i="8"/>
  <c r="BB34" i="8"/>
  <c r="BB49" i="8"/>
  <c r="BB33" i="8"/>
  <c r="BB45" i="8"/>
  <c r="BB57" i="8"/>
  <c r="BB41" i="8"/>
  <c r="BB53" i="8"/>
  <c r="BB37" i="8"/>
  <c r="GN61" i="8"/>
  <c r="F56" i="8"/>
  <c r="F52" i="8"/>
  <c r="F60" i="8"/>
  <c r="F55" i="8"/>
  <c r="F51" i="8"/>
  <c r="F58" i="8"/>
  <c r="F54" i="8"/>
  <c r="F50" i="8"/>
  <c r="F47" i="8"/>
  <c r="F43" i="8"/>
  <c r="F39" i="8"/>
  <c r="F35" i="8"/>
  <c r="F44" i="8"/>
  <c r="F46" i="8"/>
  <c r="F42" i="8"/>
  <c r="F38" i="8"/>
  <c r="F34" i="8"/>
  <c r="F40" i="8"/>
  <c r="F32" i="8"/>
  <c r="F53" i="8"/>
  <c r="F45" i="8"/>
  <c r="F41" i="8"/>
  <c r="F37" i="8"/>
  <c r="F33" i="8"/>
  <c r="F49" i="8"/>
  <c r="F36" i="8"/>
  <c r="F59" i="8"/>
  <c r="F48" i="8"/>
  <c r="EH58" i="8"/>
  <c r="EH54" i="8"/>
  <c r="EH50" i="8"/>
  <c r="EH46" i="8"/>
  <c r="EH42" i="8"/>
  <c r="EH38" i="8"/>
  <c r="EH34" i="8"/>
  <c r="EH57" i="8"/>
  <c r="EH53" i="8"/>
  <c r="EH49" i="8"/>
  <c r="EH45" i="8"/>
  <c r="EH41" i="8"/>
  <c r="EH37" i="8"/>
  <c r="EH33" i="8"/>
  <c r="EH59" i="8"/>
  <c r="EH55" i="8"/>
  <c r="EH51" i="8"/>
  <c r="EH47" i="8"/>
  <c r="EH43" i="8"/>
  <c r="EH39" i="8"/>
  <c r="EH35" i="8"/>
  <c r="EH56" i="8"/>
  <c r="EH40" i="8"/>
  <c r="EH52" i="8"/>
  <c r="EH36" i="8"/>
  <c r="EH48" i="8"/>
  <c r="EH32" i="8"/>
  <c r="EH60" i="8"/>
  <c r="EH44" i="8"/>
  <c r="L60" i="8"/>
  <c r="L56" i="8"/>
  <c r="L52" i="8"/>
  <c r="L48" i="8"/>
  <c r="L44" i="8"/>
  <c r="L39" i="8"/>
  <c r="L35" i="8"/>
  <c r="L59" i="8"/>
  <c r="L55" i="8"/>
  <c r="L51" i="8"/>
  <c r="L47" i="8"/>
  <c r="L43" i="8"/>
  <c r="L38" i="8"/>
  <c r="L34" i="8"/>
  <c r="L58" i="8"/>
  <c r="L54" i="8"/>
  <c r="L50" i="8"/>
  <c r="L46" i="8"/>
  <c r="L42" i="8"/>
  <c r="L37" i="8"/>
  <c r="L33" i="8"/>
  <c r="L45" i="8"/>
  <c r="L32" i="8"/>
  <c r="L57" i="8"/>
  <c r="L41" i="8"/>
  <c r="L53" i="8"/>
  <c r="L36" i="8"/>
  <c r="L49" i="8"/>
  <c r="L40" i="8"/>
  <c r="EN49" i="8"/>
  <c r="EN33" i="8"/>
  <c r="EN37" i="8"/>
  <c r="EN45" i="8"/>
  <c r="EN53" i="8"/>
  <c r="EN57" i="8"/>
  <c r="EN34" i="8"/>
  <c r="EN50" i="8"/>
  <c r="EN47" i="8"/>
  <c r="EN40" i="8"/>
  <c r="EN56" i="8"/>
  <c r="EN41" i="8"/>
  <c r="EN46" i="8"/>
  <c r="EN38" i="8"/>
  <c r="EN54" i="8"/>
  <c r="EN35" i="8"/>
  <c r="EN51" i="8"/>
  <c r="EN44" i="8"/>
  <c r="EN60" i="8"/>
  <c r="EN42" i="8"/>
  <c r="EN58" i="8"/>
  <c r="EN39" i="8"/>
  <c r="EN55" i="8"/>
  <c r="EN32" i="8"/>
  <c r="EN48" i="8"/>
  <c r="EN36" i="8"/>
  <c r="EN43" i="8"/>
  <c r="EN52" i="8"/>
  <c r="EN59" i="8"/>
  <c r="FH36" i="8"/>
  <c r="FH40" i="8"/>
  <c r="FH44" i="8"/>
  <c r="FH48" i="8"/>
  <c r="FH52" i="8"/>
  <c r="FH56" i="8"/>
  <c r="FH60" i="8"/>
  <c r="FB37" i="8"/>
  <c r="FB41" i="8"/>
  <c r="FB45" i="8"/>
  <c r="FB49" i="8"/>
  <c r="FB53" i="8"/>
  <c r="FB57" i="8"/>
  <c r="FB34" i="8"/>
  <c r="EV37" i="8"/>
  <c r="EV41" i="8"/>
  <c r="EV45" i="8"/>
  <c r="EV49" i="8"/>
  <c r="EV53" i="8"/>
  <c r="EV57" i="8"/>
  <c r="FH35" i="8"/>
  <c r="FH39" i="8"/>
  <c r="FH43" i="8"/>
  <c r="FH47" i="8"/>
  <c r="FH51" i="8"/>
  <c r="FH55" i="8"/>
  <c r="FH59" i="8"/>
  <c r="FH33" i="8"/>
  <c r="FB36" i="8"/>
  <c r="FB40" i="8"/>
  <c r="FB44" i="8"/>
  <c r="FB48" i="8"/>
  <c r="FB52" i="8"/>
  <c r="FB56" i="8"/>
  <c r="FB60" i="8"/>
  <c r="FH38" i="8"/>
  <c r="FH42" i="8"/>
  <c r="FH46" i="8"/>
  <c r="FH50" i="8"/>
  <c r="FH54" i="8"/>
  <c r="FH58" i="8"/>
  <c r="FB35" i="8"/>
  <c r="FB39" i="8"/>
  <c r="FB43" i="8"/>
  <c r="FB47" i="8"/>
  <c r="FB51" i="8"/>
  <c r="FB55" i="8"/>
  <c r="FB59" i="8"/>
  <c r="EV35" i="8"/>
  <c r="EV39" i="8"/>
  <c r="EV43" i="8"/>
  <c r="EV47" i="8"/>
  <c r="EV51" i="8"/>
  <c r="EV55" i="8"/>
  <c r="EV59" i="8"/>
  <c r="FH37" i="8"/>
  <c r="FH41" i="8"/>
  <c r="FH45" i="8"/>
  <c r="FH49" i="8"/>
  <c r="FH53" i="8"/>
  <c r="FH57" i="8"/>
  <c r="FH34" i="8"/>
  <c r="FH32" i="8"/>
  <c r="FB38" i="8"/>
  <c r="FB42" i="8"/>
  <c r="FB46" i="8"/>
  <c r="FB50" i="8"/>
  <c r="FB54" i="8"/>
  <c r="FB58" i="8"/>
  <c r="FB32" i="8"/>
  <c r="EV38" i="8"/>
  <c r="EV42" i="8"/>
  <c r="EV46" i="8"/>
  <c r="EV50" i="8"/>
  <c r="EV54" i="8"/>
  <c r="EV58" i="8"/>
  <c r="FB33" i="8"/>
  <c r="EV48" i="8"/>
  <c r="EV32" i="8"/>
  <c r="EV44" i="8"/>
  <c r="EV60" i="8"/>
  <c r="EV34" i="8"/>
  <c r="EV40" i="8"/>
  <c r="EV56" i="8"/>
  <c r="EV33" i="8"/>
  <c r="EV36" i="8"/>
  <c r="EV52" i="8"/>
  <c r="AP61" i="8" l="1"/>
  <c r="GX61" i="8"/>
  <c r="G17" i="7" l="1"/>
  <c r="G18" i="7"/>
  <c r="G16" i="7"/>
  <c r="FI52" i="8"/>
  <c r="FC40" i="8"/>
  <c r="FI55" i="8"/>
  <c r="FC41" i="8"/>
  <c r="FI44" i="8"/>
  <c r="FC32" i="8"/>
  <c r="FI47" i="8"/>
  <c r="FC33" i="8"/>
  <c r="FC60" i="8"/>
  <c r="FC43" i="8"/>
  <c r="EW56" i="8"/>
  <c r="FI48" i="8"/>
  <c r="FC36" i="8"/>
  <c r="FI51" i="8"/>
  <c r="FC37" i="8"/>
  <c r="FC45" i="8"/>
  <c r="FI60" i="8"/>
  <c r="FC56" i="8"/>
  <c r="FC57" i="8"/>
  <c r="EW43" i="8"/>
  <c r="EW38" i="8"/>
  <c r="FI32" i="8"/>
  <c r="FI35" i="8"/>
  <c r="EW47" i="8"/>
  <c r="EW57" i="8"/>
  <c r="EW32" i="8"/>
  <c r="FI39" i="8"/>
  <c r="EW36" i="8"/>
  <c r="EW58" i="8"/>
  <c r="EW42" i="8"/>
  <c r="FI38" i="8"/>
  <c r="FI41" i="8"/>
  <c r="EW53" i="8"/>
  <c r="FC46" i="8"/>
  <c r="EW44" i="8"/>
  <c r="FI34" i="8"/>
  <c r="EW51" i="8"/>
  <c r="FI56" i="8"/>
  <c r="FI59" i="8"/>
  <c r="EW39" i="8"/>
  <c r="EW48" i="8"/>
  <c r="FC58" i="8"/>
  <c r="FI33" i="8"/>
  <c r="EW45" i="8"/>
  <c r="EW46" i="8"/>
  <c r="FC55" i="8"/>
  <c r="EW35" i="8"/>
  <c r="FC47" i="8"/>
  <c r="FC50" i="8"/>
  <c r="FI46" i="8"/>
  <c r="FC34" i="8"/>
  <c r="FI49" i="8"/>
  <c r="FC35" i="8"/>
  <c r="FC52" i="8"/>
  <c r="EW59" i="8"/>
  <c r="FC49" i="8"/>
  <c r="EW54" i="8"/>
  <c r="FC51" i="8"/>
  <c r="FI57" i="8"/>
  <c r="FI37" i="8"/>
  <c r="BK39" i="8"/>
  <c r="EZ39" i="8"/>
  <c r="ET59" i="8"/>
  <c r="EZ37" i="8"/>
  <c r="EW52" i="8"/>
  <c r="FC48" i="8"/>
  <c r="FI45" i="8"/>
  <c r="EW55" i="8"/>
  <c r="FC59" i="8"/>
  <c r="CI52" i="8"/>
  <c r="FC54" i="8"/>
  <c r="ET38" i="8"/>
  <c r="FF35" i="8"/>
  <c r="EZ44" i="8"/>
  <c r="ET35" i="8"/>
  <c r="FF37" i="8"/>
  <c r="FC44" i="8"/>
  <c r="FI43" i="8"/>
  <c r="FC42" i="8"/>
  <c r="EW40" i="8"/>
  <c r="EW41" i="8"/>
  <c r="FI42" i="8"/>
  <c r="FC53" i="8"/>
  <c r="FI50" i="8"/>
  <c r="EW49" i="8"/>
  <c r="FI53" i="8"/>
  <c r="ET34" i="8"/>
  <c r="EZ34" i="8"/>
  <c r="ET43" i="8"/>
  <c r="FF45" i="8"/>
  <c r="FI54" i="8"/>
  <c r="EW34" i="8"/>
  <c r="FC39" i="8"/>
  <c r="FC38" i="8"/>
  <c r="FF36" i="8"/>
  <c r="EZ33" i="8"/>
  <c r="ET37" i="8"/>
  <c r="FF38" i="8"/>
  <c r="EZ36" i="8"/>
  <c r="EZ52" i="8"/>
  <c r="ET55" i="8"/>
  <c r="FF57" i="8"/>
  <c r="EZ45" i="8"/>
  <c r="EZ51" i="8"/>
  <c r="ET40" i="8"/>
  <c r="EZ55" i="8"/>
  <c r="FF46" i="8"/>
  <c r="FF44" i="8"/>
  <c r="FI40" i="8"/>
  <c r="EW37" i="8"/>
  <c r="EW60" i="8"/>
  <c r="EZ60" i="8"/>
  <c r="ET36" i="8"/>
  <c r="EZ49" i="8"/>
  <c r="EZ35" i="8"/>
  <c r="EZ40" i="8"/>
  <c r="ET52" i="8"/>
  <c r="FF54" i="8"/>
  <c r="FF47" i="8"/>
  <c r="EZ50" i="8"/>
  <c r="FF34" i="8"/>
  <c r="EZ54" i="8"/>
  <c r="FF40" i="8"/>
  <c r="FF59" i="8"/>
  <c r="FF60" i="8"/>
  <c r="L61" i="8"/>
  <c r="EZ48" i="8"/>
  <c r="FF58" i="8"/>
  <c r="FI36" i="8"/>
  <c r="FI58" i="8"/>
  <c r="CC35" i="8"/>
  <c r="ET48" i="8"/>
  <c r="FF50" i="8"/>
  <c r="ET33" i="8"/>
  <c r="ET39" i="8"/>
  <c r="FF41" i="8"/>
  <c r="EZ53" i="8"/>
  <c r="EW33" i="8"/>
  <c r="FF33" i="8"/>
  <c r="FF51" i="8"/>
  <c r="FF39" i="8"/>
  <c r="EZ59" i="8"/>
  <c r="FF42" i="8"/>
  <c r="FF49" i="8"/>
  <c r="ET53" i="8"/>
  <c r="FF55" i="8"/>
  <c r="ET49" i="8"/>
  <c r="EZ38" i="8"/>
  <c r="EW50" i="8"/>
  <c r="ET45" i="8"/>
  <c r="FF52" i="8"/>
  <c r="ET57" i="8"/>
  <c r="ET47" i="8"/>
  <c r="FF56" i="8"/>
  <c r="EZ57" i="8"/>
  <c r="ET51" i="8"/>
  <c r="ET41" i="8"/>
  <c r="ET44" i="8"/>
  <c r="EZ43" i="8"/>
  <c r="EZ41" i="8"/>
  <c r="EZ47" i="8"/>
  <c r="ET58" i="8"/>
  <c r="EZ56" i="8"/>
  <c r="EZ42" i="8"/>
  <c r="ET50" i="8"/>
  <c r="ET54" i="8"/>
  <c r="ET56" i="8"/>
  <c r="ET46" i="8"/>
  <c r="FF48" i="8"/>
  <c r="EZ58" i="8"/>
  <c r="FF53" i="8"/>
  <c r="EZ46" i="8"/>
  <c r="ET60" i="8"/>
  <c r="FF43" i="8"/>
  <c r="BE54" i="8"/>
  <c r="ET42" i="8"/>
  <c r="FD37" i="8"/>
  <c r="EX47" i="8"/>
  <c r="EX44" i="8"/>
  <c r="EY44" i="8" s="1"/>
  <c r="FJ41" i="8"/>
  <c r="FK41" i="8" s="1"/>
  <c r="DI32" i="8"/>
  <c r="FD36" i="8"/>
  <c r="DO45" i="8"/>
  <c r="FD34" i="8"/>
  <c r="FD39" i="8"/>
  <c r="AI32" i="8"/>
  <c r="BM40" i="8"/>
  <c r="DU34" i="8"/>
  <c r="DI34" i="8"/>
  <c r="FD59" i="8"/>
  <c r="FJ50" i="8"/>
  <c r="FQ45" i="8"/>
  <c r="FJ57" i="8"/>
  <c r="AO33" i="8"/>
  <c r="DO58" i="8"/>
  <c r="CW52" i="8"/>
  <c r="FJ59" i="8"/>
  <c r="EX53" i="8"/>
  <c r="FD52" i="8"/>
  <c r="FJ49" i="8"/>
  <c r="FD42" i="8"/>
  <c r="FD40" i="8"/>
  <c r="GC41" i="8"/>
  <c r="EZ32" i="8"/>
  <c r="FD35" i="8"/>
  <c r="EX58" i="8"/>
  <c r="EX54" i="8"/>
  <c r="AO34" i="8"/>
  <c r="EX50" i="8"/>
  <c r="FW46" i="8"/>
  <c r="FJ35" i="8"/>
  <c r="AO51" i="8"/>
  <c r="EA53" i="8"/>
  <c r="EX34" i="8"/>
  <c r="BY51" i="8"/>
  <c r="EG46" i="8"/>
  <c r="FJ53" i="8"/>
  <c r="EX56" i="8"/>
  <c r="DO39" i="8"/>
  <c r="FD60" i="8"/>
  <c r="DO37" i="8"/>
  <c r="FJ43" i="8"/>
  <c r="EX36" i="8"/>
  <c r="FJ55" i="8"/>
  <c r="BY54" i="8"/>
  <c r="FJ58" i="8"/>
  <c r="AO35" i="8"/>
  <c r="EX38" i="8"/>
  <c r="BA35" i="8"/>
  <c r="DI44" i="8"/>
  <c r="EX48" i="8"/>
  <c r="EM47" i="8"/>
  <c r="FD38" i="8"/>
  <c r="BG38" i="8"/>
  <c r="FJ36" i="8"/>
  <c r="BG35" i="8"/>
  <c r="FF32" i="8"/>
  <c r="AU57" i="8"/>
  <c r="W34" i="8"/>
  <c r="EX33" i="8"/>
  <c r="AC46" i="8"/>
  <c r="AC33" i="8"/>
  <c r="ET32" i="8"/>
  <c r="EX37" i="8"/>
  <c r="EY37" i="8" s="1"/>
  <c r="FJ46" i="8"/>
  <c r="DC37" i="8"/>
  <c r="EG50" i="8"/>
  <c r="FQ43" i="8"/>
  <c r="FW60" i="8"/>
  <c r="FJ47" i="8"/>
  <c r="DI53" i="8"/>
  <c r="FD49" i="8"/>
  <c r="EX42" i="8"/>
  <c r="FD43" i="8"/>
  <c r="BM38" i="8"/>
  <c r="DC43" i="8"/>
  <c r="EM37" i="8"/>
  <c r="FD51" i="8"/>
  <c r="FD58" i="8"/>
  <c r="GC35" i="8"/>
  <c r="DC57" i="8"/>
  <c r="EX60" i="8"/>
  <c r="DC51" i="8"/>
  <c r="GC56" i="8"/>
  <c r="W52" i="8"/>
  <c r="AO40" i="8"/>
  <c r="EM55" i="8"/>
  <c r="W56" i="8"/>
  <c r="FD56" i="8"/>
  <c r="FE56" i="8" s="1"/>
  <c r="W44" i="8"/>
  <c r="CQ54" i="8"/>
  <c r="CK48" i="8"/>
  <c r="EX59" i="8"/>
  <c r="AO52" i="8"/>
  <c r="DC49" i="8"/>
  <c r="EX49" i="8"/>
  <c r="FJ60" i="8"/>
  <c r="FJ56" i="8"/>
  <c r="FJ32" i="8"/>
  <c r="EX39" i="8"/>
  <c r="FJ40" i="8"/>
  <c r="FD48" i="8"/>
  <c r="BY33" i="8"/>
  <c r="DI33" i="8"/>
  <c r="FJ37" i="8"/>
  <c r="DI41" i="8"/>
  <c r="EA50" i="8"/>
  <c r="FJ34" i="8"/>
  <c r="AU33" i="8"/>
  <c r="FJ33" i="8"/>
  <c r="W43" i="8"/>
  <c r="ES55" i="8"/>
  <c r="FJ38" i="8"/>
  <c r="Q40" i="8"/>
  <c r="EX41" i="8"/>
  <c r="EA60" i="8"/>
  <c r="W58" i="8"/>
  <c r="W38" i="8"/>
  <c r="FD45" i="8"/>
  <c r="FD50" i="8"/>
  <c r="EX45" i="8"/>
  <c r="FD47" i="8"/>
  <c r="ES39" i="8"/>
  <c r="FJ39" i="8"/>
  <c r="FK39" i="8" s="1"/>
  <c r="FD53" i="8"/>
  <c r="AO36" i="8"/>
  <c r="FJ54" i="8"/>
  <c r="EX51" i="8"/>
  <c r="AU54" i="8"/>
  <c r="BM44" i="8"/>
  <c r="EA58" i="8"/>
  <c r="DO33" i="8"/>
  <c r="AC47" i="8"/>
  <c r="EA57" i="8"/>
  <c r="CK57" i="8"/>
  <c r="AC45" i="8"/>
  <c r="W49" i="8"/>
  <c r="EX57" i="8"/>
  <c r="EX52" i="8"/>
  <c r="ES43" i="8"/>
  <c r="AO37" i="8"/>
  <c r="EX43" i="8"/>
  <c r="FJ51" i="8"/>
  <c r="FK51" i="8" s="1"/>
  <c r="AU45" i="8"/>
  <c r="W45" i="8"/>
  <c r="CQ34" i="8"/>
  <c r="Q50" i="8"/>
  <c r="EX32" i="8"/>
  <c r="AC35" i="8"/>
  <c r="FJ44" i="8"/>
  <c r="BY57" i="8"/>
  <c r="CK42" i="8"/>
  <c r="FD41" i="8"/>
  <c r="FJ42" i="8"/>
  <c r="FK42" i="8" s="1"/>
  <c r="Q33" i="8"/>
  <c r="FD33" i="8"/>
  <c r="FD32" i="8"/>
  <c r="FE32" i="8" s="1"/>
  <c r="EX55" i="8"/>
  <c r="FD44" i="8"/>
  <c r="CW32" i="8"/>
  <c r="FJ45" i="8"/>
  <c r="FJ48" i="8"/>
  <c r="BY37" i="8"/>
  <c r="DC42" i="8"/>
  <c r="FD55" i="8"/>
  <c r="EX40" i="8"/>
  <c r="FD57" i="8"/>
  <c r="AC59" i="8"/>
  <c r="Q34" i="8"/>
  <c r="W36" i="8"/>
  <c r="W53" i="8"/>
  <c r="W42" i="8"/>
  <c r="W59" i="8"/>
  <c r="CW34" i="8"/>
  <c r="CW58" i="8"/>
  <c r="FD46" i="8"/>
  <c r="DO59" i="8"/>
  <c r="AC58" i="8"/>
  <c r="AI44" i="8"/>
  <c r="FQ33" i="8"/>
  <c r="AC41" i="8"/>
  <c r="W51" i="8"/>
  <c r="DC59" i="8"/>
  <c r="FD54" i="8"/>
  <c r="FJ52" i="8"/>
  <c r="EX46" i="8"/>
  <c r="AU48" i="8"/>
  <c r="W46" i="8"/>
  <c r="AC39" i="8"/>
  <c r="AO58" i="8"/>
  <c r="FQ54" i="8"/>
  <c r="BY47" i="8"/>
  <c r="EX35" i="8"/>
  <c r="EY45" i="8" l="1"/>
  <c r="FE50" i="8"/>
  <c r="EY49" i="8"/>
  <c r="EY52" i="8"/>
  <c r="F61" i="8"/>
  <c r="Q36" i="8"/>
  <c r="Q60" i="8"/>
  <c r="K49" i="8"/>
  <c r="BG60" i="8"/>
  <c r="K48" i="8"/>
  <c r="EG55" i="8"/>
  <c r="EY57" i="8"/>
  <c r="BS42" i="8"/>
  <c r="FW39" i="8"/>
  <c r="EG57" i="8"/>
  <c r="FK56" i="8"/>
  <c r="BS55" i="8"/>
  <c r="BA54" i="8"/>
  <c r="Q49" i="8"/>
  <c r="EA33" i="8"/>
  <c r="EM36" i="8"/>
  <c r="GC57" i="8"/>
  <c r="CQ58" i="8"/>
  <c r="BM50" i="8"/>
  <c r="CK32" i="8"/>
  <c r="BM54" i="8"/>
  <c r="BG47" i="8"/>
  <c r="AU49" i="8"/>
  <c r="AU58" i="8"/>
  <c r="BM45" i="8"/>
  <c r="EA40" i="8"/>
  <c r="EY40" i="8"/>
  <c r="CE54" i="8"/>
  <c r="AU56" i="8"/>
  <c r="EG45" i="8"/>
  <c r="CK38" i="8"/>
  <c r="EG32" i="8"/>
  <c r="DU39" i="8"/>
  <c r="ES41" i="8"/>
  <c r="AU47" i="8"/>
  <c r="FQ52" i="8"/>
  <c r="FK37" i="8"/>
  <c r="EY39" i="8"/>
  <c r="BS45" i="8"/>
  <c r="Q46" i="8"/>
  <c r="BS58" i="8"/>
  <c r="CQ57" i="8"/>
  <c r="BS44" i="8"/>
  <c r="BG33" i="8"/>
  <c r="FE51" i="8"/>
  <c r="DU41" i="8"/>
  <c r="DU50" i="8"/>
  <c r="BA47" i="8"/>
  <c r="EG59" i="8"/>
  <c r="GC36" i="8"/>
  <c r="CQ40" i="8"/>
  <c r="DU60" i="8"/>
  <c r="DU44" i="8"/>
  <c r="EM39" i="8"/>
  <c r="FE42" i="8"/>
  <c r="EM41" i="8"/>
  <c r="K54" i="8"/>
  <c r="EM60" i="8"/>
  <c r="BG37" i="8"/>
  <c r="BM43" i="8"/>
  <c r="FE46" i="8"/>
  <c r="FW48" i="8"/>
  <c r="CW49" i="8"/>
  <c r="FQ32" i="8"/>
  <c r="K60" i="8"/>
  <c r="K32" i="8"/>
  <c r="CW51" i="8"/>
  <c r="BA48" i="8"/>
  <c r="DU45" i="8"/>
  <c r="EM40" i="8"/>
  <c r="CE60" i="8"/>
  <c r="ES49" i="8"/>
  <c r="BA43" i="8"/>
  <c r="ES33" i="8"/>
  <c r="AU52" i="8"/>
  <c r="DC54" i="8"/>
  <c r="DC56" i="8"/>
  <c r="CQ59" i="8"/>
  <c r="AO43" i="8"/>
  <c r="FQ44" i="8"/>
  <c r="CE48" i="8"/>
  <c r="CK54" i="8"/>
  <c r="AO57" i="8"/>
  <c r="CQ49" i="8"/>
  <c r="BA59" i="8"/>
  <c r="BY42" i="8"/>
  <c r="FW50" i="8"/>
  <c r="DU55" i="8"/>
  <c r="CW46" i="8"/>
  <c r="DO51" i="8"/>
  <c r="BM46" i="8"/>
  <c r="EG33" i="8"/>
  <c r="DC50" i="8"/>
  <c r="EG41" i="8"/>
  <c r="BA58" i="8"/>
  <c r="FQ42" i="8"/>
  <c r="CK47" i="8"/>
  <c r="BA32" i="8"/>
  <c r="FK40" i="8"/>
  <c r="BY34" i="8"/>
  <c r="CE59" i="8"/>
  <c r="FK36" i="8"/>
  <c r="AO41" i="8"/>
  <c r="CE41" i="8"/>
  <c r="FK58" i="8"/>
  <c r="CW57" i="8"/>
  <c r="BA55" i="8"/>
  <c r="BS39" i="8"/>
  <c r="DO34" i="8"/>
  <c r="DU42" i="8"/>
  <c r="FK38" i="8"/>
  <c r="EA46" i="8"/>
  <c r="EM48" i="8"/>
  <c r="K42" i="8"/>
  <c r="AI53" i="8"/>
  <c r="EM33" i="8"/>
  <c r="FW38" i="8"/>
  <c r="K57" i="8"/>
  <c r="AI35" i="8"/>
  <c r="AU59" i="8"/>
  <c r="CQ35" i="8"/>
  <c r="GC44" i="8"/>
  <c r="FW59" i="8"/>
  <c r="EM50" i="8"/>
  <c r="DC47" i="8"/>
  <c r="BM35" i="8"/>
  <c r="EM58" i="8"/>
  <c r="DC46" i="8"/>
  <c r="ES32" i="8"/>
  <c r="DI36" i="8"/>
  <c r="DC33" i="8"/>
  <c r="BM56" i="8"/>
  <c r="Q44" i="8"/>
  <c r="FQ47" i="8"/>
  <c r="EG54" i="8"/>
  <c r="GC54" i="8"/>
  <c r="DI35" i="8"/>
  <c r="BY44" i="8"/>
  <c r="DO57" i="8"/>
  <c r="DC39" i="8"/>
  <c r="CQ36" i="8"/>
  <c r="Q45" i="8"/>
  <c r="BG56" i="8"/>
  <c r="AU40" i="8"/>
  <c r="GC40" i="8"/>
  <c r="DU48" i="8"/>
  <c r="DI47" i="8"/>
  <c r="AI50" i="8"/>
  <c r="EG38" i="8"/>
  <c r="EA32" i="8"/>
  <c r="BY40" i="8"/>
  <c r="FK32" i="8"/>
  <c r="BM60" i="8"/>
  <c r="BG40" i="8"/>
  <c r="BM42" i="8"/>
  <c r="GC58" i="8"/>
  <c r="ES34" i="8"/>
  <c r="FK55" i="8"/>
  <c r="EM38" i="8"/>
  <c r="AC56" i="8"/>
  <c r="BY36" i="8"/>
  <c r="GC60" i="8"/>
  <c r="DU37" i="8"/>
  <c r="AI52" i="8"/>
  <c r="Q47" i="8"/>
  <c r="GC50" i="8"/>
  <c r="Q57" i="8"/>
  <c r="K35" i="8"/>
  <c r="CW41" i="8"/>
  <c r="DO48" i="8"/>
  <c r="FQ40" i="8"/>
  <c r="DI60" i="8"/>
  <c r="ES56" i="8"/>
  <c r="ES36" i="8"/>
  <c r="BM32" i="8"/>
  <c r="GC49" i="8"/>
  <c r="BG58" i="8"/>
  <c r="BY52" i="8"/>
  <c r="GC33" i="8"/>
  <c r="AO39" i="8"/>
  <c r="BA38" i="8"/>
  <c r="CW50" i="8"/>
  <c r="EY55" i="8"/>
  <c r="ES60" i="8"/>
  <c r="AU51" i="8"/>
  <c r="CE51" i="8"/>
  <c r="CE37" i="8"/>
  <c r="AI58" i="8"/>
  <c r="CW43" i="8"/>
  <c r="BM33" i="8"/>
  <c r="BS57" i="8"/>
  <c r="DC55" i="8"/>
  <c r="DU46" i="8"/>
  <c r="Q59" i="8"/>
  <c r="BA45" i="8"/>
  <c r="DO49" i="8"/>
  <c r="AO32" i="8"/>
  <c r="EY38" i="8"/>
  <c r="DI38" i="8"/>
  <c r="ES42" i="8"/>
  <c r="FW52" i="8"/>
  <c r="CE56" i="8"/>
  <c r="ES59" i="8"/>
  <c r="EA59" i="8"/>
  <c r="DC35" i="8"/>
  <c r="BY38" i="8"/>
  <c r="GC32" i="8"/>
  <c r="FE34" i="8"/>
  <c r="AI59" i="8"/>
  <c r="FW45" i="8"/>
  <c r="ES53" i="8"/>
  <c r="FE36" i="8"/>
  <c r="AC34" i="8"/>
  <c r="FK52" i="8"/>
  <c r="Q53" i="8"/>
  <c r="EM57" i="8"/>
  <c r="ES50" i="8"/>
  <c r="CW35" i="8"/>
  <c r="ES48" i="8"/>
  <c r="FW36" i="8"/>
  <c r="AC40" i="8"/>
  <c r="FE45" i="8"/>
  <c r="BS49" i="8"/>
  <c r="BA39" i="8"/>
  <c r="DU40" i="8"/>
  <c r="EA41" i="8"/>
  <c r="CQ39" i="8"/>
  <c r="EM54" i="8"/>
  <c r="DU59" i="8"/>
  <c r="AU32" i="8"/>
  <c r="BG50" i="8"/>
  <c r="BM59" i="8"/>
  <c r="EG36" i="8"/>
  <c r="DI59" i="8"/>
  <c r="BY50" i="8"/>
  <c r="BG34" i="8"/>
  <c r="AI49" i="8"/>
  <c r="FE54" i="8"/>
  <c r="EM59" i="8"/>
  <c r="EY32" i="8"/>
  <c r="AI41" i="8"/>
  <c r="Q35" i="8"/>
  <c r="GC59" i="8"/>
  <c r="DU36" i="8"/>
  <c r="EY59" i="8"/>
  <c r="BM47" i="8"/>
  <c r="DO53" i="8"/>
  <c r="FW58" i="8"/>
  <c r="BG59" i="8"/>
  <c r="EG42" i="8"/>
  <c r="EY34" i="8"/>
  <c r="FK35" i="8"/>
  <c r="FE35" i="8"/>
  <c r="ES51" i="8"/>
  <c r="BG32" i="8"/>
  <c r="BG52" i="8"/>
  <c r="DI37" i="8"/>
  <c r="BS37" i="8"/>
  <c r="FW51" i="8"/>
  <c r="FE57" i="8"/>
  <c r="FQ58" i="8"/>
  <c r="FE33" i="8"/>
  <c r="AU38" i="8"/>
  <c r="CK49" i="8"/>
  <c r="CK52" i="8"/>
  <c r="AI38" i="8"/>
  <c r="FQ55" i="8"/>
  <c r="AO54" i="8"/>
  <c r="EY56" i="8"/>
  <c r="FQ57" i="8"/>
  <c r="BY49" i="8"/>
  <c r="AI56" i="8"/>
  <c r="AO42" i="8"/>
  <c r="BG41" i="8"/>
  <c r="AI54" i="8"/>
  <c r="BS36" i="8"/>
  <c r="DU47" i="8"/>
  <c r="CW54" i="8"/>
  <c r="BG49" i="8"/>
  <c r="FW44" i="8"/>
  <c r="FE37" i="8"/>
  <c r="AO55" i="8"/>
  <c r="BS50" i="8"/>
  <c r="BS32" i="8"/>
  <c r="BS43" i="8"/>
  <c r="BY59" i="8"/>
  <c r="BA57" i="8"/>
  <c r="DC60" i="8"/>
  <c r="AU60" i="8"/>
  <c r="AU35" i="8"/>
  <c r="FQ48" i="8"/>
  <c r="DI43" i="8"/>
  <c r="CQ48" i="8"/>
  <c r="CW60" i="8"/>
  <c r="CK55" i="8"/>
  <c r="FW37" i="8"/>
  <c r="EM43" i="8"/>
  <c r="CW53" i="8"/>
  <c r="BA36" i="8"/>
  <c r="CE58" i="8"/>
  <c r="K38" i="8"/>
  <c r="ES45" i="8"/>
  <c r="Q51" i="8"/>
  <c r="EA56" i="8"/>
  <c r="DC48" i="8"/>
  <c r="GC34" i="8"/>
  <c r="GC55" i="8"/>
  <c r="EA34" i="8"/>
  <c r="DO46" i="8"/>
  <c r="CW39" i="8"/>
  <c r="ES35" i="8"/>
  <c r="BA53" i="8"/>
  <c r="BS52" i="8"/>
  <c r="FQ34" i="8"/>
  <c r="BA60" i="8"/>
  <c r="FW32" i="8"/>
  <c r="DI56" i="8"/>
  <c r="CQ52" i="8"/>
  <c r="K55" i="8"/>
  <c r="FE38" i="8"/>
  <c r="CK36" i="8"/>
  <c r="CE49" i="8"/>
  <c r="DU56" i="8"/>
  <c r="CQ33" i="8"/>
  <c r="DO32" i="8"/>
  <c r="DC38" i="8"/>
  <c r="AO48" i="8"/>
  <c r="AO45" i="8"/>
  <c r="FQ50" i="8"/>
  <c r="BG51" i="8"/>
  <c r="DU33" i="8"/>
  <c r="FE59" i="8"/>
  <c r="EA37" i="8"/>
  <c r="BS46" i="8"/>
  <c r="BY32" i="8"/>
  <c r="DO44" i="8"/>
  <c r="DI55" i="8"/>
  <c r="CE40" i="8"/>
  <c r="W40" i="8"/>
  <c r="AC54" i="8"/>
  <c r="DO56" i="8"/>
  <c r="ES46" i="8"/>
  <c r="K59" i="8"/>
  <c r="CK56" i="8"/>
  <c r="CK43" i="8"/>
  <c r="BG45" i="8"/>
  <c r="CE55" i="8"/>
  <c r="DU51" i="8"/>
  <c r="CE36" i="8"/>
  <c r="EA38" i="8"/>
  <c r="AU43" i="8"/>
  <c r="CQ37" i="8"/>
  <c r="EY46" i="8"/>
  <c r="Q48" i="8"/>
  <c r="AC43" i="8"/>
  <c r="DI39" i="8"/>
  <c r="Q37" i="8"/>
  <c r="DU54" i="8"/>
  <c r="ES44" i="8"/>
  <c r="BS54" i="8"/>
  <c r="GI61" i="8"/>
  <c r="EG48" i="8"/>
  <c r="EM32" i="8"/>
  <c r="BA40" i="8"/>
  <c r="BG43" i="8"/>
  <c r="CE53" i="8"/>
  <c r="CE52" i="8"/>
  <c r="FK43" i="8"/>
  <c r="CK41" i="8"/>
  <c r="GC37" i="8"/>
  <c r="BG36" i="8"/>
  <c r="AI36" i="8"/>
  <c r="DO42" i="8"/>
  <c r="DU57" i="8"/>
  <c r="CW44" i="8"/>
  <c r="EA54" i="8"/>
  <c r="FE43" i="8"/>
  <c r="FK47" i="8"/>
  <c r="K36" i="8"/>
  <c r="AC48" i="8"/>
  <c r="AU34" i="8"/>
  <c r="FW47" i="8"/>
  <c r="FE44" i="8"/>
  <c r="FQ37" i="8"/>
  <c r="AC51" i="8"/>
  <c r="AC37" i="8"/>
  <c r="BY53" i="8"/>
  <c r="BA56" i="8"/>
  <c r="Q58" i="8"/>
  <c r="BY48" i="8"/>
  <c r="EA45" i="8"/>
  <c r="EM34" i="8"/>
  <c r="CQ32" i="8"/>
  <c r="CK34" i="8"/>
  <c r="EG52" i="8"/>
  <c r="DU38" i="8"/>
  <c r="FQ38" i="8"/>
  <c r="K43" i="8"/>
  <c r="AI47" i="8"/>
  <c r="BG42" i="8"/>
  <c r="K41" i="8"/>
  <c r="BM36" i="8"/>
  <c r="BA41" i="8"/>
  <c r="BM55" i="8"/>
  <c r="AI48" i="8"/>
  <c r="EY35" i="8"/>
  <c r="FW55" i="8"/>
  <c r="EM46" i="8"/>
  <c r="CW47" i="8"/>
  <c r="EG35" i="8"/>
  <c r="AU50" i="8"/>
  <c r="CQ60" i="8"/>
  <c r="AO60" i="8"/>
  <c r="FW34" i="8"/>
  <c r="EG49" i="8"/>
  <c r="CK33" i="8"/>
  <c r="K50" i="8"/>
  <c r="EA35" i="8"/>
  <c r="AI33" i="8"/>
  <c r="CE44" i="8"/>
  <c r="AU53" i="8"/>
  <c r="FK54" i="8"/>
  <c r="ES54" i="8"/>
  <c r="BS47" i="8"/>
  <c r="EA43" i="8"/>
  <c r="AC53" i="8"/>
  <c r="AO50" i="8"/>
  <c r="GC46" i="8"/>
  <c r="Q42" i="8"/>
  <c r="K46" i="8"/>
  <c r="ES57" i="8"/>
  <c r="CQ56" i="8"/>
  <c r="CK39" i="8"/>
  <c r="BM49" i="8"/>
  <c r="DC52" i="8"/>
  <c r="AI39" i="8"/>
  <c r="DI57" i="8"/>
  <c r="W37" i="8"/>
  <c r="Q32" i="8"/>
  <c r="EG47" i="8"/>
  <c r="W39" i="8"/>
  <c r="AI42" i="8"/>
  <c r="CQ50" i="8"/>
  <c r="FW53" i="8"/>
  <c r="W48" i="8"/>
  <c r="BM41" i="8"/>
  <c r="AC55" i="8"/>
  <c r="K45" i="8"/>
  <c r="CQ38" i="8"/>
  <c r="AU46" i="8"/>
  <c r="DO38" i="8"/>
  <c r="EA42" i="8"/>
  <c r="FQ49" i="8"/>
  <c r="BS40" i="8"/>
  <c r="EY42" i="8"/>
  <c r="CE34" i="8"/>
  <c r="FQ46" i="8"/>
  <c r="BA37" i="8"/>
  <c r="AI55" i="8"/>
  <c r="EG51" i="8"/>
  <c r="AO53" i="8"/>
  <c r="AO46" i="8"/>
  <c r="K53" i="8"/>
  <c r="FW57" i="8"/>
  <c r="DC53" i="8"/>
  <c r="K56" i="8"/>
  <c r="FQ51" i="8"/>
  <c r="CQ43" i="8"/>
  <c r="DI49" i="8"/>
  <c r="EA47" i="8"/>
  <c r="FK49" i="8"/>
  <c r="EG39" i="8"/>
  <c r="BM51" i="8"/>
  <c r="EM42" i="8"/>
  <c r="BM57" i="8"/>
  <c r="K58" i="8"/>
  <c r="BA46" i="8"/>
  <c r="BY56" i="8"/>
  <c r="BG54" i="8"/>
  <c r="CW38" i="8"/>
  <c r="EB61" i="8"/>
  <c r="CK60" i="8"/>
  <c r="EY50" i="8"/>
  <c r="AI46" i="8"/>
  <c r="BS59" i="8"/>
  <c r="CW33" i="8"/>
  <c r="CE43" i="8"/>
  <c r="GC53" i="8"/>
  <c r="DU43" i="8"/>
  <c r="Q43" i="8"/>
  <c r="CQ42" i="8"/>
  <c r="BG57" i="8"/>
  <c r="EY60" i="8"/>
  <c r="DI58" i="8"/>
  <c r="FE39" i="8"/>
  <c r="CK50" i="8"/>
  <c r="AU36" i="8"/>
  <c r="CQ51" i="8"/>
  <c r="W33" i="8"/>
  <c r="BS35" i="8"/>
  <c r="BY45" i="8"/>
  <c r="BM53" i="8"/>
  <c r="BA51" i="8"/>
  <c r="DO52" i="8"/>
  <c r="BA42" i="8"/>
  <c r="CK35" i="8"/>
  <c r="BM58" i="8"/>
  <c r="EA55" i="8"/>
  <c r="CE33" i="8"/>
  <c r="CW55" i="8"/>
  <c r="BY46" i="8"/>
  <c r="AO38" i="8"/>
  <c r="GC38" i="8"/>
  <c r="W41" i="8"/>
  <c r="EG56" i="8"/>
  <c r="AC36" i="8"/>
  <c r="AI34" i="8"/>
  <c r="FW54" i="8"/>
  <c r="AC50" i="8"/>
  <c r="W47" i="8"/>
  <c r="DC41" i="8"/>
  <c r="DC32" i="8"/>
  <c r="BS53" i="8"/>
  <c r="DI51" i="8"/>
  <c r="DI48" i="8"/>
  <c r="DU58" i="8"/>
  <c r="ES58" i="8"/>
  <c r="EY33" i="8"/>
  <c r="FQ53" i="8"/>
  <c r="CE57" i="8"/>
  <c r="BM39" i="8"/>
  <c r="FK53" i="8"/>
  <c r="CK45" i="8"/>
  <c r="CW45" i="8"/>
  <c r="EY54" i="8"/>
  <c r="FE40" i="8"/>
  <c r="EG58" i="8"/>
  <c r="FE52" i="8"/>
  <c r="EY53" i="8"/>
  <c r="CW59" i="8"/>
  <c r="CW40" i="8"/>
  <c r="GC42" i="8"/>
  <c r="ES52" i="8"/>
  <c r="AU44" i="8"/>
  <c r="BA33" i="8"/>
  <c r="K51" i="8"/>
  <c r="Q55" i="8"/>
  <c r="FE53" i="8"/>
  <c r="AU42" i="8"/>
  <c r="AI51" i="8"/>
  <c r="EG60" i="8"/>
  <c r="DC45" i="8"/>
  <c r="FK33" i="8"/>
  <c r="EG44" i="8"/>
  <c r="AO49" i="8"/>
  <c r="BG48" i="8"/>
  <c r="CQ45" i="8"/>
  <c r="BM34" i="8"/>
  <c r="AO44" i="8"/>
  <c r="AO47" i="8"/>
  <c r="Q54" i="8"/>
  <c r="AI43" i="8"/>
  <c r="CK40" i="8"/>
  <c r="EA52" i="8"/>
  <c r="EM52" i="8"/>
  <c r="CK53" i="8"/>
  <c r="W35" i="8"/>
  <c r="BY55" i="8"/>
  <c r="GC47" i="8"/>
  <c r="BG46" i="8"/>
  <c r="ES47" i="8"/>
  <c r="BS51" i="8"/>
  <c r="DC58" i="8"/>
  <c r="AO56" i="8"/>
  <c r="DC34" i="8"/>
  <c r="FK50" i="8"/>
  <c r="EA36" i="8"/>
  <c r="DO40" i="8"/>
  <c r="EA48" i="8"/>
  <c r="DO43" i="8"/>
  <c r="BS33" i="8"/>
  <c r="DC36" i="8"/>
  <c r="K47" i="8"/>
  <c r="DC40" i="8"/>
  <c r="CK37" i="8"/>
  <c r="BG39" i="8"/>
  <c r="DI50" i="8"/>
  <c r="BA34" i="8"/>
  <c r="CE46" i="8"/>
  <c r="DU49" i="8"/>
  <c r="AU39" i="8"/>
  <c r="DC44" i="8"/>
  <c r="CW36" i="8"/>
  <c r="CQ41" i="8"/>
  <c r="FE48" i="8"/>
  <c r="FW41" i="8"/>
  <c r="K39" i="8"/>
  <c r="CE47" i="8"/>
  <c r="DO35" i="8"/>
  <c r="CK59" i="8"/>
  <c r="CE45" i="8"/>
  <c r="BA50" i="8"/>
  <c r="EA49" i="8"/>
  <c r="EG37" i="8"/>
  <c r="AU55" i="8"/>
  <c r="BY41" i="8"/>
  <c r="CW56" i="8"/>
  <c r="FK57" i="8"/>
  <c r="CQ53" i="8"/>
  <c r="FE49" i="8"/>
  <c r="GC45" i="8"/>
  <c r="EM51" i="8"/>
  <c r="FQ35" i="8"/>
  <c r="FK46" i="8"/>
  <c r="CW37" i="8"/>
  <c r="DO50" i="8"/>
  <c r="EA51" i="8"/>
  <c r="DO36" i="8"/>
  <c r="CW48" i="8"/>
  <c r="DO60" i="8"/>
  <c r="EG34" i="8"/>
  <c r="EM35" i="8"/>
  <c r="FE58" i="8"/>
  <c r="FW43" i="8"/>
  <c r="AC60" i="8"/>
  <c r="DI42" i="8"/>
  <c r="EY48" i="8"/>
  <c r="K44" i="8"/>
  <c r="EM44" i="8"/>
  <c r="DU32" i="8"/>
  <c r="ES38" i="8"/>
  <c r="EM56" i="8"/>
  <c r="GC52" i="8"/>
  <c r="AC32" i="8"/>
  <c r="CW42" i="8"/>
  <c r="EA44" i="8"/>
  <c r="EG43" i="8"/>
  <c r="EY58" i="8"/>
  <c r="GC51" i="8"/>
  <c r="EY36" i="8"/>
  <c r="Q38" i="8"/>
  <c r="AI60" i="8"/>
  <c r="EY47" i="8"/>
  <c r="GC43" i="8"/>
  <c r="EY43" i="8"/>
  <c r="FK60" i="8"/>
  <c r="AI45" i="8"/>
  <c r="Q56" i="8"/>
  <c r="AC49" i="8"/>
  <c r="K52" i="8"/>
  <c r="Q52" i="8"/>
  <c r="EM53" i="8"/>
  <c r="FK48" i="8"/>
  <c r="EM49" i="8"/>
  <c r="FE60" i="8"/>
  <c r="Q41" i="8"/>
  <c r="W50" i="8"/>
  <c r="ES37" i="8"/>
  <c r="AC57" i="8"/>
  <c r="K37" i="8"/>
  <c r="FG15" i="8"/>
  <c r="K33" i="8"/>
  <c r="FW35" i="8"/>
  <c r="BM52" i="8"/>
  <c r="FE55" i="8"/>
  <c r="AI57" i="8"/>
  <c r="W55" i="8"/>
  <c r="FQ41" i="8"/>
  <c r="CE42" i="8"/>
  <c r="BS56" i="8"/>
  <c r="FS14" i="8"/>
  <c r="FQ59" i="8"/>
  <c r="DI40" i="8"/>
  <c r="ES40" i="8"/>
  <c r="GS61" i="8"/>
  <c r="FQ56" i="8"/>
  <c r="Q39" i="8"/>
  <c r="CK51" i="8"/>
  <c r="DI45" i="8"/>
  <c r="FE47" i="8"/>
  <c r="AC42" i="8"/>
  <c r="AI37" i="8"/>
  <c r="EM45" i="8"/>
  <c r="FQ39" i="8"/>
  <c r="DU52" i="8"/>
  <c r="DO54" i="8"/>
  <c r="FQ60" i="8"/>
  <c r="ET61" i="8"/>
  <c r="BA52" i="8"/>
  <c r="CQ47" i="8"/>
  <c r="BS38" i="8"/>
  <c r="FK34" i="8"/>
  <c r="CQ55" i="8"/>
  <c r="BY60" i="8"/>
  <c r="EY51" i="8"/>
  <c r="FL61" i="8"/>
  <c r="DI46" i="8"/>
  <c r="CS15" i="8"/>
  <c r="W32" i="8"/>
  <c r="W57" i="8"/>
  <c r="AU41" i="8"/>
  <c r="AU37" i="8"/>
  <c r="CE50" i="8"/>
  <c r="DQ15" i="8"/>
  <c r="DK15" i="8"/>
  <c r="BS34" i="8"/>
  <c r="BY58" i="8"/>
  <c r="K40" i="8"/>
  <c r="BY43" i="8"/>
  <c r="FK45" i="8"/>
  <c r="FE41" i="8"/>
  <c r="FK44" i="8"/>
  <c r="K34" i="8"/>
  <c r="DU35" i="8"/>
  <c r="AC44" i="8"/>
  <c r="FQ36" i="8"/>
  <c r="FW33" i="8"/>
  <c r="BM37" i="8"/>
  <c r="W54" i="8"/>
  <c r="CL61" i="8"/>
  <c r="CQ46" i="8"/>
  <c r="CE39" i="8"/>
  <c r="FW42" i="8"/>
  <c r="BH61" i="8"/>
  <c r="BS41" i="8"/>
  <c r="CK44" i="8"/>
  <c r="FW40" i="8"/>
  <c r="BG44" i="8"/>
  <c r="CK46" i="8"/>
  <c r="EG40" i="8"/>
  <c r="BM48" i="8"/>
  <c r="DI54" i="8"/>
  <c r="AC52" i="8"/>
  <c r="DO55" i="8"/>
  <c r="DO41" i="8"/>
  <c r="FW49" i="8"/>
  <c r="GC39" i="8"/>
  <c r="BY39" i="8"/>
  <c r="EN61" i="8"/>
  <c r="EO16" i="8" s="1"/>
  <c r="BG53" i="8"/>
  <c r="CM15" i="8"/>
  <c r="BU15" i="8"/>
  <c r="AO59" i="8"/>
  <c r="CE32" i="8"/>
  <c r="CK58" i="8"/>
  <c r="DI52" i="8"/>
  <c r="W60" i="8"/>
  <c r="CE38" i="8"/>
  <c r="AC38" i="8"/>
  <c r="AI40" i="8"/>
  <c r="AQ15" i="8"/>
  <c r="BA49" i="8"/>
  <c r="BN61" i="8"/>
  <c r="FA15" i="8"/>
  <c r="BG55" i="8"/>
  <c r="BS48" i="8"/>
  <c r="EG53" i="8"/>
  <c r="GD61" i="8"/>
  <c r="CE35" i="8"/>
  <c r="BA44" i="8"/>
  <c r="FW56" i="8"/>
  <c r="AE17" i="8"/>
  <c r="CQ44" i="8"/>
  <c r="GC48" i="8"/>
  <c r="EY41" i="8"/>
  <c r="EA39" i="8"/>
  <c r="DU53" i="8"/>
  <c r="DO47" i="8"/>
  <c r="BY35" i="8"/>
  <c r="FK59" i="8"/>
  <c r="DW15" i="8"/>
  <c r="DV61" i="8"/>
  <c r="DE15" i="8"/>
  <c r="EH61" i="8"/>
  <c r="EI17" i="8" s="1"/>
  <c r="FR61" i="8"/>
  <c r="FS16" i="8" s="1"/>
  <c r="FS15" i="8"/>
  <c r="FY15" i="8"/>
  <c r="BZ61" i="8"/>
  <c r="CA17" i="8" s="1"/>
  <c r="CA15" i="8"/>
  <c r="EI15" i="8"/>
  <c r="AV61" i="8"/>
  <c r="AW17" i="8" s="1"/>
  <c r="AW15" i="8"/>
  <c r="EU14" i="8"/>
  <c r="FX61" i="8"/>
  <c r="FY16" i="8" s="1"/>
  <c r="FY14" i="8"/>
  <c r="EZ61" i="8"/>
  <c r="FA16" i="8" s="1"/>
  <c r="CY17" i="8"/>
  <c r="CY15" i="8"/>
  <c r="BC15" i="8"/>
  <c r="BB61" i="8"/>
  <c r="BC17" i="8" s="1"/>
  <c r="EO15" i="8"/>
  <c r="DP61" i="8"/>
  <c r="AK15" i="8"/>
  <c r="BS60" i="8"/>
  <c r="Y15" i="8"/>
  <c r="FG14" i="8"/>
  <c r="FF61" i="8"/>
  <c r="FG16" i="8" s="1"/>
  <c r="EC15" i="8"/>
  <c r="FM14" i="8"/>
  <c r="FM15" i="8"/>
  <c r="FA14" i="8"/>
  <c r="BI15" i="8"/>
  <c r="EU15" i="8"/>
  <c r="AQ17" i="8"/>
  <c r="BO15" i="8"/>
  <c r="AE15" i="8"/>
  <c r="DW17" i="8" l="1"/>
  <c r="DE17" i="8"/>
  <c r="AK17" i="8"/>
  <c r="CS17" i="8"/>
  <c r="EC16" i="8"/>
  <c r="Y17" i="8"/>
  <c r="EU16" i="8"/>
  <c r="EC17" i="8"/>
  <c r="BI17" i="8"/>
  <c r="CM17" i="8"/>
  <c r="BO16" i="8"/>
  <c r="FM16" i="8"/>
  <c r="DK16" i="8"/>
  <c r="BU17" i="8"/>
  <c r="CS16" i="8"/>
  <c r="AE16" i="8"/>
  <c r="Y16" i="8"/>
  <c r="EO17" i="8"/>
  <c r="BO17" i="8"/>
  <c r="BU16" i="8"/>
  <c r="DW16" i="8"/>
  <c r="AK16" i="8"/>
  <c r="AQ16" i="8"/>
  <c r="CM16" i="8"/>
  <c r="AW16" i="8"/>
  <c r="BI16" i="8"/>
  <c r="CY16" i="8"/>
  <c r="DE16" i="8"/>
  <c r="DK17" i="8"/>
  <c r="CA16" i="8"/>
  <c r="BC16" i="8"/>
  <c r="EI16" i="8"/>
  <c r="DQ17" i="8"/>
  <c r="DQ16" i="8"/>
  <c r="G10" i="8"/>
  <c r="G12" i="8"/>
  <c r="CG15" i="8"/>
  <c r="CF61" i="8"/>
  <c r="CG17" i="8" s="1"/>
  <c r="G11" i="8"/>
  <c r="CG16" i="8" l="1"/>
</calcChain>
</file>

<file path=xl/sharedStrings.xml><?xml version="1.0" encoding="utf-8"?>
<sst xmlns="http://schemas.openxmlformats.org/spreadsheetml/2006/main" count="610" uniqueCount="116">
  <si>
    <t>Название</t>
  </si>
  <si>
    <t>Индекс</t>
  </si>
  <si>
    <t>Адрес</t>
  </si>
  <si>
    <t>Расстояние, км</t>
  </si>
  <si>
    <t>Затраты на ОТ работника (ведущий специалист)в час, руб.</t>
  </si>
  <si>
    <t>Денежные средства, предусмотренные на ОТ работника в год, руб.</t>
  </si>
  <si>
    <t>Количество рабочих часов в год, ч.</t>
  </si>
  <si>
    <t>Затраты на ОТ водителя в час, руб.</t>
  </si>
  <si>
    <t>Денежные средства, предусмотренные на ОТ водителя в год, руб.</t>
  </si>
  <si>
    <t>Кол-во рабочих часов в год, ч.</t>
  </si>
  <si>
    <t>Затраты на ГСМ на 1 км, руб.</t>
  </si>
  <si>
    <t>Пробег ТС за год, км</t>
  </si>
  <si>
    <t>Затраты на амортизацию на 1 км пробега, руб.</t>
  </si>
  <si>
    <t>Амортизациооный фонд на ТС, руб.</t>
  </si>
  <si>
    <t>Пробег ТС, км</t>
  </si>
  <si>
    <t>Цена бензина за 1 литр, руб (на основании торгов)</t>
  </si>
  <si>
    <t>Средняя скорость, км/ч</t>
  </si>
  <si>
    <t>Стоимость 1 листа, руб.</t>
  </si>
  <si>
    <t>Количество листов в упаковке, шт.</t>
  </si>
  <si>
    <t>Стоимость 1 упаковки, руб. (на основании  торгов)</t>
  </si>
  <si>
    <t>Затраты на печать, копирование и сканирование документов на 1 лист, руб</t>
  </si>
  <si>
    <t>Стоимость тонера</t>
  </si>
  <si>
    <t>Производительность тонера, шт.</t>
  </si>
  <si>
    <t>Количество листов, шт.</t>
  </si>
  <si>
    <t>Время, ч</t>
  </si>
  <si>
    <t>Время в пути (туда-обратно), ч</t>
  </si>
  <si>
    <t>Цена услуги, руб.</t>
  </si>
  <si>
    <t>Государственная регистрация юридических лиц, физических лиц в качестве индивидуальных предпринимателей и крестьянских (фермерских) хозяйств</t>
  </si>
  <si>
    <t>Выдача справок о наличии (отсутствии) судимости и (или) факта уголовного преследования либо о прекращении уголовного преследования</t>
  </si>
  <si>
    <t>Предоставление информации по находящимся на исполнении исполнительным производствам в отношении физического и юридического лица</t>
  </si>
  <si>
    <t>Выдача государственного сертификата на материнский (семейный) капитал</t>
  </si>
  <si>
    <t>Прием от граждан анкет в целях регистрации в системе обязательного пенсионного страхования, в том числе прием от застрахованных лиц заявлений об обмене или о выдаче дубликата страхового свидетельства</t>
  </si>
  <si>
    <t>Сумма затрат на бензин, руб</t>
  </si>
  <si>
    <t xml:space="preserve">Стоимость 1 упаковки, руб. </t>
  </si>
  <si>
    <t>Назначение ежемесячного пособия по уходу за ребенком</t>
  </si>
  <si>
    <t>Назначение единовременного пособия беременной жене военнослужащего, проходящего военную службу по призыву</t>
  </si>
  <si>
    <t>Назначение ежемесячного пособия на ребенка военнослужащего, проходящего военную службу по призыву</t>
  </si>
  <si>
    <t>Назначение ежемесячного пособия семьям, имеющим пятерых и более детей</t>
  </si>
  <si>
    <t>Предоставление средств областного материнского (семейного) капитала</t>
  </si>
  <si>
    <t>Предоствление субсидий на оплату жилого помещения и коммунальных услуг</t>
  </si>
  <si>
    <t>Минимум</t>
  </si>
  <si>
    <t>Максимум</t>
  </si>
  <si>
    <t>Средняя</t>
  </si>
  <si>
    <t>Рассмотрение  заявления о распоряжении средствами (частью средств) материнского (семейного) капитала</t>
  </si>
  <si>
    <t>Предоставление мер социальной поддержки по оплате жилого помещения  и коммунальных услуг отдельным категориям граждан в Омской области</t>
  </si>
  <si>
    <t>Назначение единовременного пособия при рождении двоих и более детей</t>
  </si>
  <si>
    <t>Выдача сертификата на областной материнский (семейный) капитал</t>
  </si>
  <si>
    <t>Назначение  пособия на ребенка</t>
  </si>
  <si>
    <t>Государственная услуга по предоставлению сведений, содержащихся в Едином государственном реестре нежвижимости (за один объект)</t>
  </si>
  <si>
    <t>Предоставление заинтересованным лицам сведений, содержащихся в реестре дисквалифицированных лиц</t>
  </si>
  <si>
    <t>Предоставление выписки из  Единого государственного реестра налогоплательщиков (в части предоставления по запросам физических и юридических лиц выписок из указанного реестра, за исключением сведений, содержащих налоговую тайну)</t>
  </si>
  <si>
    <t>Предоставление сведений и документов, содержащихся в Едином государственном реестре юридических лиц и Едином государственном реестре индивидуальных предпринимателей (в части предоставления по запросам физических и юридических лиц выписок из указанных реестров, за исключением выписок, содержащих сведения ограниченного доступа)</t>
  </si>
  <si>
    <t xml:space="preserve">Выезд к получателю государственных и муниципальных услуг для приема заявлений и документов, необходимых для предоставления государственных и муниципальных услуг </t>
  </si>
  <si>
    <t>Выдача, замена паспортов гражданина Российской Федерации, удостоверяющих личность гражданина Российской Федерации  на территории Российской Федерации</t>
  </si>
  <si>
    <t>Оформление и выдача  паспортов  гражданина Российской Федерации, удостоверяющих личность гражданина Российской Федерации за пределами территории Российской Федерации</t>
  </si>
  <si>
    <t>Регистрационный учет граждан Российской Федерации по месту пребывания  и по месту жительства в пределах Российской Федерации (в части приема и выдачи документов о регистрации и снятии граждан Российской Федерации с регистрационного учета по месту пребывания и по месту жительства в пределах Российской Федерации)</t>
  </si>
  <si>
    <t>Осуществление миграционного учета иностранных граждан и лиц без гражданства в Российской Федерации (в части приема уведомления о прибытии иностранного гражданина или лица без гражданства в место пребывания и предоставления отметки о приеме уведомления)</t>
  </si>
  <si>
    <t>Прием, рассмотрение заявлений (уведомления) застрахованных лиц в целях реализации ими прав при оформлении и инвестировании средств пенсионных накоплений и принятие решений по ним</t>
  </si>
  <si>
    <t>Информирование застрахованных лиц о состоянии их индивидуальных лицевых счетов в системе обязательного пенсионного страхования согласно федеральным законам "Об индивидуальном (персонифицированном) учете в системе обязательного пенсионного страхования" и "Об инвестировании средств для финансирования накопительной части трудовой пенсии в Российской Федерации"</t>
  </si>
  <si>
    <t>Государственный кадастровый учет недвижимого имущества и (или) государственная регистрация прав на недвижимое имущество</t>
  </si>
  <si>
    <r>
      <t xml:space="preserve">Выезд к получателю государственных и муниципальных услуг для </t>
    </r>
    <r>
      <rPr>
        <sz val="24"/>
        <color rgb="FFC00000"/>
        <rFont val="Times New Roman"/>
        <family val="1"/>
        <charset val="204"/>
      </rPr>
      <t>выдачи</t>
    </r>
    <r>
      <rPr>
        <sz val="24"/>
        <color theme="1"/>
        <rFont val="Times New Roman"/>
        <family val="1"/>
        <charset val="204"/>
      </rPr>
      <t xml:space="preserve"> результатов предоставления государственных и муниципальных услуг </t>
    </r>
  </si>
  <si>
    <t>в том числе</t>
  </si>
  <si>
    <t>в том числе:</t>
  </si>
  <si>
    <t>затраты на подготовку рабочего места</t>
  </si>
  <si>
    <t>Стоимость выдачи полученных результатов (всего)</t>
  </si>
  <si>
    <t>затраты на прием пакета документов</t>
  </si>
  <si>
    <t>затраты на транспортные расходы</t>
  </si>
  <si>
    <t>Русско-Полянское городское поселение</t>
  </si>
  <si>
    <t xml:space="preserve">р.п. Русская Поляна </t>
  </si>
  <si>
    <t>Солнечное сельское поселение</t>
  </si>
  <si>
    <t>с. Солнечное</t>
  </si>
  <si>
    <t>д.Андриановка</t>
  </si>
  <si>
    <t>д.Невольное</t>
  </si>
  <si>
    <t>д.Там-Чилик</t>
  </si>
  <si>
    <t>Алаботинское сельское поселение</t>
  </si>
  <si>
    <t>с.Алабота</t>
  </si>
  <si>
    <t>с.Бузан</t>
  </si>
  <si>
    <t>с.Озерное</t>
  </si>
  <si>
    <t>с.Пограничное</t>
  </si>
  <si>
    <t>Розовское сельское поселение</t>
  </si>
  <si>
    <t>с.Бологое</t>
  </si>
  <si>
    <t>с.Волотовка</t>
  </si>
  <si>
    <t>с.Розовка</t>
  </si>
  <si>
    <t>с.Ротовка</t>
  </si>
  <si>
    <t>Добровольское сельское поселение</t>
  </si>
  <si>
    <t>с.Добровольск</t>
  </si>
  <si>
    <t>с.Голубовка</t>
  </si>
  <si>
    <t>Калининское сельское поселение</t>
  </si>
  <si>
    <t>с.Калинино</t>
  </si>
  <si>
    <t>с.Черноусовка</t>
  </si>
  <si>
    <t>Новосанжаровское исельское поселение</t>
  </si>
  <si>
    <t>с.Новосанжаровка</t>
  </si>
  <si>
    <t>с.Жуковка</t>
  </si>
  <si>
    <t>Сибирское сельское поселение</t>
  </si>
  <si>
    <t>с.Сибирское</t>
  </si>
  <si>
    <t>д.Степное</t>
  </si>
  <si>
    <t>с.Логуновка</t>
  </si>
  <si>
    <t>Хлебодаровское сельское поселение</t>
  </si>
  <si>
    <t>с.Хлебодаровка</t>
  </si>
  <si>
    <t>с.Тогунас</t>
  </si>
  <si>
    <t>с.Степановка</t>
  </si>
  <si>
    <t>Цветочинское сельское поселение</t>
  </si>
  <si>
    <t>с.Цветочное</t>
  </si>
  <si>
    <t>Целинное сельское поселение</t>
  </si>
  <si>
    <t>с.Целинное</t>
  </si>
  <si>
    <t>с.Бас-Агаш</t>
  </si>
  <si>
    <t>с.Каратал</t>
  </si>
  <si>
    <t xml:space="preserve">Предоставление ежемесячной денежной выплаты семьям в связи с рождением третьего ребенка или последующих детей </t>
  </si>
  <si>
    <t>Предоставление ежемесячной (ежегодной) денежной выплаты многодетным семьям</t>
  </si>
  <si>
    <t>Предоставление государственной услуги в сфере переданных полномочий Россйской Федерации по назначению государственных пособий гражданам, имеющих детей</t>
  </si>
  <si>
    <t>Затраты на ОТ работника (специалист)в час, руб.</t>
  </si>
  <si>
    <t>Установление ежемесячной денежной выплаты отдельным категориям граждан в Российской Федерации</t>
  </si>
  <si>
    <t>Присвоение звания "Ветеран Омской области" и выдача удостоверения "Ветеран Омской области"</t>
  </si>
  <si>
    <t>Предоставление отдельным категориям граждан дополнительной меры социальной поддержки в виде денежного эквивалента расходов (скидки) на уплату взноса на капитальный ремонт общего имущества в многоквартирном доме (для граждан старше 70-80 лет)</t>
  </si>
  <si>
    <t>Предоставление государственной услуги в сфере переданных полномочий Российской Федерации по назначению ежемесячной выплаты в связи с рождением (усыновлением) первого ребенка</t>
  </si>
  <si>
    <t>Регистрация многодетной семьи (учет в составе многодетной семьи) для получения мер социальной поддержки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</si>
</sst>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24"/>
      <color rgb="FFC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3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2" borderId="0" xfId="0" applyFill="1"/>
    <xf numFmtId="0" fontId="1" fillId="2" borderId="3" xfId="0" applyFont="1" applyFill="1" applyBorder="1"/>
    <xf numFmtId="4" fontId="2" fillId="2" borderId="9" xfId="0" applyNumberFormat="1" applyFont="1" applyFill="1" applyBorder="1"/>
    <xf numFmtId="4" fontId="1" fillId="2" borderId="4" xfId="0" applyNumberFormat="1" applyFont="1" applyFill="1" applyBorder="1"/>
    <xf numFmtId="0" fontId="1" fillId="2" borderId="0" xfId="0" applyFont="1" applyFill="1"/>
    <xf numFmtId="0" fontId="1" fillId="2" borderId="0" xfId="0" applyFont="1" applyFill="1" applyBorder="1"/>
    <xf numFmtId="4" fontId="1" fillId="2" borderId="0" xfId="0" applyNumberFormat="1" applyFont="1" applyFill="1" applyBorder="1"/>
    <xf numFmtId="4" fontId="1" fillId="2" borderId="3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0" fillId="2" borderId="0" xfId="0" applyFill="1" applyBorder="1"/>
    <xf numFmtId="2" fontId="0" fillId="2" borderId="0" xfId="0" applyNumberFormat="1" applyFill="1"/>
    <xf numFmtId="2" fontId="0" fillId="2" borderId="0" xfId="0" applyNumberFormat="1" applyFill="1" applyBorder="1"/>
    <xf numFmtId="0" fontId="8" fillId="2" borderId="3" xfId="0" applyFont="1" applyFill="1" applyBorder="1"/>
    <xf numFmtId="0" fontId="9" fillId="2" borderId="0" xfId="0" applyFont="1" applyFill="1"/>
    <xf numFmtId="0" fontId="1" fillId="2" borderId="8" xfId="0" applyFont="1" applyFill="1" applyBorder="1"/>
    <xf numFmtId="4" fontId="0" fillId="2" borderId="9" xfId="0" applyNumberFormat="1" applyFill="1" applyBorder="1"/>
    <xf numFmtId="0" fontId="1" fillId="2" borderId="2" xfId="0" applyFont="1" applyFill="1" applyBorder="1"/>
    <xf numFmtId="4" fontId="0" fillId="2" borderId="4" xfId="0" applyNumberFormat="1" applyFill="1" applyBorder="1"/>
    <xf numFmtId="0" fontId="1" fillId="2" borderId="5" xfId="0" applyFont="1" applyFill="1" applyBorder="1"/>
    <xf numFmtId="4" fontId="0" fillId="2" borderId="7" xfId="0" applyNumberFormat="1" applyFill="1" applyBorder="1"/>
    <xf numFmtId="4" fontId="2" fillId="2" borderId="9" xfId="0" applyNumberFormat="1" applyFont="1" applyFill="1" applyBorder="1" applyAlignment="1">
      <alignment horizontal="right"/>
    </xf>
    <xf numFmtId="4" fontId="1" fillId="2" borderId="4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7" xfId="0" applyFont="1" applyFill="1" applyBorder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164" fontId="1" fillId="2" borderId="7" xfId="0" applyNumberFormat="1" applyFont="1" applyFill="1" applyBorder="1"/>
    <xf numFmtId="0" fontId="1" fillId="2" borderId="4" xfId="0" applyFont="1" applyFill="1" applyBorder="1"/>
    <xf numFmtId="4" fontId="1" fillId="2" borderId="7" xfId="0" applyNumberFormat="1" applyFont="1" applyFill="1" applyBorder="1"/>
    <xf numFmtId="0" fontId="1" fillId="2" borderId="26" xfId="0" applyFont="1" applyFill="1" applyBorder="1"/>
    <xf numFmtId="2" fontId="1" fillId="2" borderId="3" xfId="0" applyNumberFormat="1" applyFont="1" applyFill="1" applyBorder="1"/>
    <xf numFmtId="0" fontId="1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17" xfId="0" applyNumberFormat="1" applyFont="1" applyFill="1" applyBorder="1" applyAlignment="1">
      <alignment vertical="center" wrapText="1"/>
    </xf>
    <xf numFmtId="4" fontId="0" fillId="2" borderId="0" xfId="0" applyNumberFormat="1" applyFill="1"/>
    <xf numFmtId="0" fontId="2" fillId="2" borderId="0" xfId="0" applyFont="1" applyFill="1" applyBorder="1" applyAlignment="1"/>
    <xf numFmtId="0" fontId="8" fillId="2" borderId="3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4" fontId="0" fillId="2" borderId="0" xfId="0" applyNumberFormat="1" applyFill="1" applyBorder="1"/>
    <xf numFmtId="0" fontId="9" fillId="2" borderId="0" xfId="0" applyFont="1" applyFill="1" applyBorder="1"/>
    <xf numFmtId="0" fontId="11" fillId="2" borderId="0" xfId="0" applyFont="1" applyFill="1" applyBorder="1" applyAlignment="1"/>
    <xf numFmtId="0" fontId="2" fillId="2" borderId="3" xfId="0" applyFont="1" applyFill="1" applyBorder="1" applyAlignment="1"/>
    <xf numFmtId="0" fontId="2" fillId="2" borderId="17" xfId="0" applyFont="1" applyFill="1" applyBorder="1" applyAlignment="1"/>
    <xf numFmtId="0" fontId="8" fillId="2" borderId="30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1" fillId="2" borderId="17" xfId="0" applyFont="1" applyFill="1" applyBorder="1"/>
    <xf numFmtId="4" fontId="1" fillId="2" borderId="17" xfId="0" applyNumberFormat="1" applyFont="1" applyFill="1" applyBorder="1"/>
    <xf numFmtId="4" fontId="8" fillId="2" borderId="3" xfId="0" applyNumberFormat="1" applyFont="1" applyFill="1" applyBorder="1"/>
    <xf numFmtId="0" fontId="8" fillId="2" borderId="3" xfId="0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2" borderId="3" xfId="0" applyFill="1" applyBorder="1"/>
    <xf numFmtId="0" fontId="12" fillId="2" borderId="0" xfId="0" applyFont="1" applyFill="1" applyBorder="1"/>
    <xf numFmtId="0" fontId="13" fillId="2" borderId="0" xfId="0" applyFont="1" applyFill="1" applyBorder="1"/>
    <xf numFmtId="4" fontId="12" fillId="2" borderId="0" xfId="0" applyNumberFormat="1" applyFont="1" applyFill="1" applyBorder="1"/>
    <xf numFmtId="0" fontId="14" fillId="0" borderId="2" xfId="0" applyFont="1" applyBorder="1" applyAlignment="1">
      <alignment wrapText="1"/>
    </xf>
    <xf numFmtId="0" fontId="15" fillId="3" borderId="3" xfId="0" applyFont="1" applyFill="1" applyBorder="1"/>
    <xf numFmtId="0" fontId="14" fillId="0" borderId="2" xfId="0" applyFont="1" applyBorder="1"/>
    <xf numFmtId="4" fontId="15" fillId="3" borderId="3" xfId="0" applyNumberFormat="1" applyFont="1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0" fontId="14" fillId="0" borderId="2" xfId="0" applyFont="1" applyFill="1" applyBorder="1"/>
    <xf numFmtId="0" fontId="15" fillId="3" borderId="27" xfId="0" applyFont="1" applyFill="1" applyBorder="1"/>
    <xf numFmtId="0" fontId="14" fillId="0" borderId="3" xfId="0" applyFont="1" applyBorder="1"/>
    <xf numFmtId="0" fontId="14" fillId="0" borderId="3" xfId="0" applyFont="1" applyFill="1" applyBorder="1"/>
    <xf numFmtId="4" fontId="1" fillId="2" borderId="35" xfId="0" applyNumberFormat="1" applyFont="1" applyFill="1" applyBorder="1"/>
    <xf numFmtId="164" fontId="1" fillId="2" borderId="4" xfId="0" applyNumberFormat="1" applyFont="1" applyFill="1" applyBorder="1"/>
    <xf numFmtId="0" fontId="1" fillId="2" borderId="17" xfId="0" applyFont="1" applyFill="1" applyBorder="1" applyAlignment="1">
      <alignment horizontal="center"/>
    </xf>
    <xf numFmtId="0" fontId="1" fillId="2" borderId="27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/>
    <xf numFmtId="0" fontId="1" fillId="2" borderId="3" xfId="0" applyFont="1" applyFill="1" applyBorder="1" applyAlignment="1">
      <alignment horizontal="center"/>
    </xf>
    <xf numFmtId="0" fontId="1" fillId="2" borderId="27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/>
    <xf numFmtId="0" fontId="8" fillId="2" borderId="32" xfId="0" applyNumberFormat="1" applyFont="1" applyFill="1" applyBorder="1" applyAlignment="1">
      <alignment horizontal="center" vertical="center" wrapText="1"/>
    </xf>
    <xf numFmtId="0" fontId="17" fillId="4" borderId="3" xfId="0" applyFont="1" applyFill="1" applyBorder="1"/>
    <xf numFmtId="0" fontId="17" fillId="4" borderId="17" xfId="0" applyFont="1" applyFill="1" applyBorder="1"/>
    <xf numFmtId="0" fontId="16" fillId="4" borderId="32" xfId="0" applyFont="1" applyFill="1" applyBorder="1" applyAlignment="1">
      <alignment horizontal="center" vertical="center" wrapText="1"/>
    </xf>
    <xf numFmtId="0" fontId="16" fillId="4" borderId="30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16" fillId="4" borderId="36" xfId="0" applyFont="1" applyFill="1" applyBorder="1"/>
    <xf numFmtId="0" fontId="17" fillId="4" borderId="33" xfId="0" applyFont="1" applyFill="1" applyBorder="1"/>
    <xf numFmtId="0" fontId="16" fillId="4" borderId="33" xfId="0" applyFont="1" applyFill="1" applyBorder="1"/>
    <xf numFmtId="4" fontId="16" fillId="4" borderId="33" xfId="0" applyNumberFormat="1" applyFont="1" applyFill="1" applyBorder="1"/>
    <xf numFmtId="0" fontId="16" fillId="4" borderId="33" xfId="0" applyFont="1" applyFill="1" applyBorder="1" applyAlignment="1">
      <alignment horizontal="center"/>
    </xf>
    <xf numFmtId="0" fontId="2" fillId="0" borderId="3" xfId="0" applyFont="1" applyFill="1" applyBorder="1" applyAlignment="1"/>
    <xf numFmtId="2" fontId="0" fillId="2" borderId="3" xfId="0" applyNumberFormat="1" applyFill="1" applyBorder="1"/>
    <xf numFmtId="2" fontId="0" fillId="2" borderId="0" xfId="0" applyNumberFormat="1" applyFill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27" xfId="0" applyNumberFormat="1" applyFont="1" applyFill="1" applyBorder="1" applyAlignment="1">
      <alignment horizontal="center"/>
    </xf>
    <xf numFmtId="1" fontId="1" fillId="2" borderId="27" xfId="0" applyNumberFormat="1" applyFont="1" applyFill="1" applyBorder="1" applyAlignment="1"/>
    <xf numFmtId="1" fontId="1" fillId="2" borderId="17" xfId="0" applyNumberFormat="1" applyFont="1" applyFill="1" applyBorder="1" applyAlignment="1"/>
    <xf numFmtId="1" fontId="1" fillId="2" borderId="16" xfId="0" applyNumberFormat="1" applyFont="1" applyFill="1" applyBorder="1" applyAlignment="1">
      <alignment horizontal="center"/>
    </xf>
    <xf numFmtId="1" fontId="8" fillId="2" borderId="27" xfId="0" applyNumberFormat="1" applyFont="1" applyFill="1" applyBorder="1" applyAlignment="1"/>
    <xf numFmtId="1" fontId="8" fillId="2" borderId="17" xfId="0" applyNumberFormat="1" applyFont="1" applyFill="1" applyBorder="1" applyAlignment="1"/>
    <xf numFmtId="0" fontId="2" fillId="2" borderId="0" xfId="0" applyFont="1" applyFill="1"/>
    <xf numFmtId="0" fontId="2" fillId="2" borderId="0" xfId="0" applyFont="1" applyFill="1" applyBorder="1"/>
    <xf numFmtId="2" fontId="1" fillId="2" borderId="3" xfId="0" applyNumberFormat="1" applyFont="1" applyFill="1" applyBorder="1" applyAlignment="1">
      <alignment horizontal="center"/>
    </xf>
    <xf numFmtId="2" fontId="8" fillId="2" borderId="3" xfId="0" applyNumberFormat="1" applyFont="1" applyFill="1" applyBorder="1" applyAlignment="1">
      <alignment horizontal="center"/>
    </xf>
    <xf numFmtId="2" fontId="16" fillId="4" borderId="33" xfId="0" applyNumberFormat="1" applyFont="1" applyFill="1" applyBorder="1" applyAlignment="1">
      <alignment horizontal="center"/>
    </xf>
    <xf numFmtId="0" fontId="18" fillId="2" borderId="0" xfId="0" applyFont="1" applyFill="1"/>
    <xf numFmtId="2" fontId="0" fillId="2" borderId="0" xfId="0" applyNumberFormat="1" applyFill="1" applyBorder="1" applyAlignment="1">
      <alignment horizontal="center"/>
    </xf>
    <xf numFmtId="0" fontId="0" fillId="0" borderId="0" xfId="0" applyFill="1"/>
    <xf numFmtId="4" fontId="0" fillId="0" borderId="0" xfId="0" applyNumberFormat="1" applyFill="1" applyBorder="1"/>
    <xf numFmtId="0" fontId="0" fillId="0" borderId="0" xfId="0" applyFill="1" applyBorder="1"/>
    <xf numFmtId="0" fontId="2" fillId="0" borderId="0" xfId="0" applyFont="1" applyFill="1" applyBorder="1" applyAlignment="1"/>
    <xf numFmtId="0" fontId="1" fillId="0" borderId="27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/>
    <xf numFmtId="2" fontId="1" fillId="0" borderId="3" xfId="0" applyNumberFormat="1" applyFont="1" applyFill="1" applyBorder="1"/>
    <xf numFmtId="0" fontId="1" fillId="0" borderId="3" xfId="0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8" fillId="0" borderId="3" xfId="0" applyNumberFormat="1" applyFont="1" applyFill="1" applyBorder="1" applyAlignment="1">
      <alignment horizontal="center"/>
    </xf>
    <xf numFmtId="0" fontId="12" fillId="0" borderId="0" xfId="0" applyFont="1" applyFill="1" applyBorder="1"/>
    <xf numFmtId="4" fontId="1" fillId="0" borderId="3" xfId="0" applyNumberFormat="1" applyFont="1" applyFill="1" applyBorder="1"/>
    <xf numFmtId="2" fontId="0" fillId="2" borderId="31" xfId="0" applyNumberForma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" fontId="1" fillId="2" borderId="27" xfId="0" applyNumberFormat="1" applyFont="1" applyFill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8" fillId="2" borderId="27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8" fillId="2" borderId="27" xfId="0" applyNumberFormat="1" applyFont="1" applyFill="1" applyBorder="1" applyAlignment="1">
      <alignment horizontal="center" vertical="center" wrapText="1"/>
    </xf>
    <xf numFmtId="0" fontId="8" fillId="2" borderId="17" xfId="0" applyNumberFormat="1" applyFont="1" applyFill="1" applyBorder="1" applyAlignment="1">
      <alignment horizontal="center" vertical="center" wrapText="1"/>
    </xf>
    <xf numFmtId="0" fontId="16" fillId="2" borderId="34" xfId="0" applyFont="1" applyFill="1" applyBorder="1" applyAlignment="1">
      <alignment horizontal="center" vertical="center" wrapText="1"/>
    </xf>
    <xf numFmtId="0" fontId="0" fillId="2" borderId="17" xfId="0" applyFont="1" applyFill="1" applyBorder="1"/>
    <xf numFmtId="0" fontId="16" fillId="2" borderId="1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1" fontId="0" fillId="2" borderId="17" xfId="0" applyNumberFormat="1" applyFill="1" applyBorder="1"/>
    <xf numFmtId="0" fontId="1" fillId="2" borderId="8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0" fillId="2" borderId="11" xfId="0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24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left"/>
    </xf>
    <xf numFmtId="0" fontId="4" fillId="2" borderId="3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8" fillId="2" borderId="28" xfId="0" applyNumberFormat="1" applyFont="1" applyFill="1" applyBorder="1" applyAlignment="1">
      <alignment horizontal="center" vertical="center" wrapText="1"/>
    </xf>
    <xf numFmtId="0" fontId="8" fillId="2" borderId="29" xfId="0" applyNumberFormat="1" applyFont="1" applyFill="1" applyBorder="1" applyAlignment="1">
      <alignment horizontal="center" vertical="center" wrapText="1"/>
    </xf>
    <xf numFmtId="0" fontId="8" fillId="2" borderId="30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left"/>
    </xf>
    <xf numFmtId="1" fontId="1" fillId="0" borderId="27" xfId="0" applyNumberFormat="1" applyFont="1" applyFill="1" applyBorder="1" applyAlignment="1">
      <alignment horizontal="center"/>
    </xf>
    <xf numFmtId="1" fontId="1" fillId="0" borderId="17" xfId="0" applyNumberFormat="1" applyFont="1" applyFill="1" applyBorder="1" applyAlignment="1">
      <alignment horizontal="center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17" xfId="0" applyNumberFormat="1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8" fillId="0" borderId="17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/>
    </xf>
    <xf numFmtId="1" fontId="8" fillId="2" borderId="3" xfId="0" applyNumberFormat="1" applyFont="1" applyFill="1" applyBorder="1" applyAlignment="1">
      <alignment horizontal="center"/>
    </xf>
    <xf numFmtId="0" fontId="16" fillId="4" borderId="27" xfId="0" applyFont="1" applyFill="1" applyBorder="1" applyAlignment="1">
      <alignment horizontal="center"/>
    </xf>
    <xf numFmtId="0" fontId="16" fillId="4" borderId="16" xfId="0" applyFont="1" applyFill="1" applyBorder="1" applyAlignment="1">
      <alignment horizontal="center"/>
    </xf>
    <xf numFmtId="0" fontId="16" fillId="4" borderId="37" xfId="0" applyFont="1" applyFill="1" applyBorder="1" applyAlignment="1">
      <alignment horizontal="center"/>
    </xf>
    <xf numFmtId="0" fontId="16" fillId="4" borderId="27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3" fontId="1" fillId="2" borderId="27" xfId="0" applyNumberFormat="1" applyFont="1" applyFill="1" applyBorder="1" applyAlignment="1">
      <alignment horizontal="center"/>
    </xf>
    <xf numFmtId="3" fontId="1" fillId="2" borderId="16" xfId="0" applyNumberFormat="1" applyFont="1" applyFill="1" applyBorder="1" applyAlignment="1">
      <alignment horizontal="center"/>
    </xf>
    <xf numFmtId="4" fontId="1" fillId="2" borderId="27" xfId="0" applyNumberFormat="1" applyFont="1" applyFill="1" applyBorder="1" applyAlignment="1">
      <alignment horizontal="center"/>
    </xf>
    <xf numFmtId="4" fontId="1" fillId="2" borderId="17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4" fontId="1" fillId="2" borderId="0" xfId="0" applyNumberFormat="1" applyFont="1" applyFill="1" applyBorder="1" applyAlignment="1">
      <alignment horizontal="center"/>
    </xf>
    <xf numFmtId="0" fontId="1" fillId="2" borderId="28" xfId="0" applyNumberFormat="1" applyFont="1" applyFill="1" applyBorder="1" applyAlignment="1">
      <alignment horizontal="center" vertical="center" wrapText="1"/>
    </xf>
    <xf numFmtId="0" fontId="1" fillId="2" borderId="29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 wrapText="1"/>
    </xf>
    <xf numFmtId="0" fontId="1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B64"/>
  <sheetViews>
    <sheetView tabSelected="1" zoomScale="70" zoomScaleNormal="70" workbookViewId="0">
      <pane xSplit="1" topLeftCell="B1" activePane="topRight" state="frozen"/>
      <selection activeCell="A7" sqref="A7"/>
      <selection pane="topRight" activeCell="E18" sqref="E18"/>
    </sheetView>
  </sheetViews>
  <sheetFormatPr defaultColWidth="9.140625" defaultRowHeight="15" x14ac:dyDescent="0.25"/>
  <cols>
    <col min="1" max="1" width="22.85546875" style="1" customWidth="1"/>
    <col min="2" max="2" width="14.28515625" style="1" customWidth="1"/>
    <col min="3" max="3" width="41" style="1" customWidth="1"/>
    <col min="4" max="4" width="23.28515625" style="1" customWidth="1"/>
    <col min="5" max="5" width="29.85546875" style="1" customWidth="1"/>
    <col min="6" max="6" width="21" style="1" customWidth="1"/>
    <col min="7" max="7" width="10.85546875" style="1" customWidth="1"/>
    <col min="8" max="8" width="19" style="106" customWidth="1"/>
    <col min="9" max="9" width="21" style="106" customWidth="1"/>
    <col min="10" max="10" width="18.7109375" style="1" customWidth="1"/>
    <col min="11" max="11" width="18.7109375" style="1" hidden="1" customWidth="1"/>
    <col min="12" max="12" width="22.28515625" style="1" customWidth="1"/>
    <col min="13" max="13" width="9.85546875" style="1" customWidth="1"/>
    <col min="14" max="14" width="17.42578125" style="1" customWidth="1"/>
    <col min="15" max="15" width="17" style="1" customWidth="1"/>
    <col min="16" max="16" width="18.5703125" style="1" customWidth="1"/>
    <col min="17" max="17" width="13.5703125" style="1" hidden="1" customWidth="1"/>
    <col min="18" max="18" width="22.28515625" style="1" hidden="1" customWidth="1"/>
    <col min="19" max="19" width="9.85546875" style="1" hidden="1" customWidth="1"/>
    <col min="20" max="20" width="22.140625" style="1" hidden="1" customWidth="1"/>
    <col min="21" max="21" width="18.5703125" style="1" hidden="1" customWidth="1"/>
    <col min="22" max="22" width="21" style="1" hidden="1" customWidth="1"/>
    <col min="23" max="23" width="9.85546875" style="1" hidden="1" customWidth="1"/>
    <col min="24" max="24" width="22.28515625" style="1" hidden="1" customWidth="1"/>
    <col min="25" max="25" width="9.85546875" style="1" hidden="1" customWidth="1"/>
    <col min="26" max="26" width="19.28515625" style="1" hidden="1" customWidth="1"/>
    <col min="27" max="27" width="19.7109375" style="1" hidden="1" customWidth="1"/>
    <col min="28" max="28" width="17.42578125" style="1" hidden="1" customWidth="1"/>
    <col min="29" max="29" width="9.85546875" style="1" hidden="1" customWidth="1"/>
    <col min="30" max="30" width="22.28515625" style="1" hidden="1" customWidth="1"/>
    <col min="31" max="31" width="9.85546875" style="1" hidden="1" customWidth="1"/>
    <col min="32" max="32" width="16.85546875" style="1" hidden="1" customWidth="1"/>
    <col min="33" max="33" width="20.42578125" style="1" hidden="1" customWidth="1"/>
    <col min="34" max="34" width="19.85546875" style="1" hidden="1" customWidth="1"/>
    <col min="35" max="35" width="9.85546875" style="1" hidden="1" customWidth="1"/>
    <col min="36" max="36" width="22.28515625" style="1" hidden="1" customWidth="1"/>
    <col min="37" max="37" width="9.85546875" style="1" hidden="1" customWidth="1"/>
    <col min="38" max="38" width="17" style="1" hidden="1" customWidth="1"/>
    <col min="39" max="39" width="21.42578125" style="1" hidden="1" customWidth="1"/>
    <col min="40" max="40" width="19.28515625" style="1" hidden="1" customWidth="1"/>
    <col min="41" max="41" width="0.5703125" style="1" hidden="1" customWidth="1"/>
    <col min="42" max="42" width="22.28515625" style="1" customWidth="1"/>
    <col min="43" max="43" width="9.85546875" style="1" customWidth="1"/>
    <col min="44" max="44" width="17" style="1" customWidth="1"/>
    <col min="45" max="45" width="21.42578125" style="1" customWidth="1"/>
    <col min="46" max="46" width="19.28515625" style="1" customWidth="1"/>
    <col min="47" max="47" width="9.85546875" style="1" hidden="1" customWidth="1"/>
    <col min="48" max="48" width="22.28515625" style="1" customWidth="1"/>
    <col min="49" max="49" width="9.85546875" style="1" customWidth="1"/>
    <col min="50" max="50" width="17" style="14" customWidth="1"/>
    <col min="51" max="51" width="21.42578125" style="1" customWidth="1"/>
    <col min="52" max="52" width="19.28515625" style="1" customWidth="1"/>
    <col min="53" max="53" width="11.140625" style="1" hidden="1" customWidth="1"/>
    <col min="54" max="54" width="22.28515625" style="1" customWidth="1"/>
    <col min="55" max="55" width="9.85546875" style="1" customWidth="1"/>
    <col min="56" max="56" width="17" style="1" customWidth="1"/>
    <col min="57" max="57" width="21.42578125" style="1" customWidth="1"/>
    <col min="58" max="58" width="19.28515625" style="1" customWidth="1"/>
    <col min="59" max="59" width="11.140625" style="1" hidden="1" customWidth="1"/>
    <col min="60" max="60" width="22.28515625" style="1" customWidth="1"/>
    <col min="61" max="61" width="9.85546875" style="1" customWidth="1"/>
    <col min="62" max="62" width="17" style="1" customWidth="1"/>
    <col min="63" max="63" width="21.42578125" style="1" customWidth="1"/>
    <col min="64" max="64" width="19.28515625" style="1" customWidth="1"/>
    <col min="65" max="65" width="11.140625" style="1" hidden="1" customWidth="1"/>
    <col min="66" max="66" width="22.28515625" style="1" customWidth="1"/>
    <col min="67" max="67" width="9.85546875" style="1" customWidth="1"/>
    <col min="68" max="68" width="17" style="1" customWidth="1"/>
    <col min="69" max="69" width="21.42578125" style="1" customWidth="1"/>
    <col min="70" max="70" width="19.28515625" style="1" customWidth="1"/>
    <col min="71" max="71" width="11.140625" style="1" hidden="1" customWidth="1"/>
    <col min="72" max="72" width="22.28515625" style="1" hidden="1" customWidth="1"/>
    <col min="73" max="73" width="9.85546875" style="1" hidden="1" customWidth="1"/>
    <col min="74" max="74" width="17" style="1" hidden="1" customWidth="1"/>
    <col min="75" max="75" width="21.42578125" style="1" hidden="1" customWidth="1"/>
    <col min="76" max="76" width="19.28515625" style="1" hidden="1" customWidth="1"/>
    <col min="77" max="77" width="11.140625" style="1" hidden="1" customWidth="1"/>
    <col min="78" max="78" width="22.28515625" style="1" customWidth="1"/>
    <col min="79" max="79" width="9.85546875" style="1" customWidth="1"/>
    <col min="80" max="80" width="17" style="1" customWidth="1"/>
    <col min="81" max="81" width="21.42578125" style="1" customWidth="1"/>
    <col min="82" max="82" width="19.28515625" style="1" customWidth="1"/>
    <col min="83" max="83" width="11.140625" style="1" hidden="1" customWidth="1"/>
    <col min="84" max="84" width="22.28515625" style="1" customWidth="1"/>
    <col min="85" max="85" width="9.85546875" style="1" customWidth="1"/>
    <col min="86" max="86" width="17" style="1" customWidth="1"/>
    <col min="87" max="87" width="21.42578125" style="1" customWidth="1"/>
    <col min="88" max="88" width="19.28515625" style="1" customWidth="1"/>
    <col min="89" max="89" width="11.140625" style="1" hidden="1" customWidth="1"/>
    <col min="90" max="90" width="22.28515625" style="1" customWidth="1"/>
    <col min="91" max="91" width="9.85546875" style="1" customWidth="1"/>
    <col min="92" max="92" width="17" style="1" customWidth="1"/>
    <col min="93" max="93" width="21.42578125" style="1" customWidth="1"/>
    <col min="94" max="94" width="19.28515625" style="1" customWidth="1"/>
    <col min="95" max="95" width="11.140625" style="1" hidden="1" customWidth="1"/>
    <col min="96" max="96" width="22.28515625" style="1" hidden="1" customWidth="1"/>
    <col min="97" max="97" width="9.85546875" style="1" hidden="1" customWidth="1"/>
    <col min="98" max="98" width="17" style="1" hidden="1" customWidth="1"/>
    <col min="99" max="99" width="21.42578125" style="1" hidden="1" customWidth="1"/>
    <col min="100" max="100" width="19.28515625" style="1" hidden="1" customWidth="1"/>
    <col min="101" max="101" width="11.140625" style="1" hidden="1" customWidth="1"/>
    <col min="102" max="102" width="22.28515625" style="1" hidden="1" customWidth="1"/>
    <col min="103" max="103" width="9.85546875" style="1" hidden="1" customWidth="1"/>
    <col min="104" max="104" width="17" style="1" hidden="1" customWidth="1"/>
    <col min="105" max="105" width="21.42578125" style="1" hidden="1" customWidth="1"/>
    <col min="106" max="106" width="19.28515625" style="1" hidden="1" customWidth="1"/>
    <col min="107" max="107" width="11.140625" style="1" hidden="1" customWidth="1"/>
    <col min="108" max="108" width="22.28515625" style="1" hidden="1" customWidth="1"/>
    <col min="109" max="109" width="9.85546875" style="1" hidden="1" customWidth="1"/>
    <col min="110" max="110" width="17" style="1" hidden="1" customWidth="1"/>
    <col min="111" max="111" width="21.42578125" style="1" hidden="1" customWidth="1"/>
    <col min="112" max="112" width="19.28515625" style="1" hidden="1" customWidth="1"/>
    <col min="113" max="113" width="11.140625" style="1" hidden="1" customWidth="1"/>
    <col min="114" max="114" width="22.28515625" style="1" hidden="1" customWidth="1"/>
    <col min="115" max="115" width="9.85546875" style="1" hidden="1" customWidth="1"/>
    <col min="116" max="116" width="17" style="1" hidden="1" customWidth="1"/>
    <col min="117" max="117" width="21.42578125" style="1" hidden="1" customWidth="1"/>
    <col min="118" max="118" width="19.28515625" style="1" hidden="1" customWidth="1"/>
    <col min="119" max="119" width="11.140625" style="1" hidden="1" customWidth="1"/>
    <col min="120" max="120" width="22.28515625" style="1" customWidth="1"/>
    <col min="121" max="121" width="9.85546875" style="1" customWidth="1"/>
    <col min="122" max="122" width="17" style="1" customWidth="1"/>
    <col min="123" max="123" width="21.42578125" style="1" customWidth="1"/>
    <col min="124" max="124" width="19.28515625" style="1" customWidth="1"/>
    <col min="125" max="125" width="11.140625" style="1" hidden="1" customWidth="1"/>
    <col min="126" max="126" width="22.28515625" style="1" customWidth="1"/>
    <col min="127" max="127" width="9.85546875" style="1" customWidth="1"/>
    <col min="128" max="128" width="17" style="1" customWidth="1"/>
    <col min="129" max="129" width="21.42578125" style="1" customWidth="1"/>
    <col min="130" max="130" width="19.28515625" style="1" customWidth="1"/>
    <col min="131" max="131" width="11.140625" style="1" hidden="1" customWidth="1"/>
    <col min="132" max="132" width="22.28515625" style="1" customWidth="1"/>
    <col min="133" max="133" width="9.85546875" style="1" customWidth="1"/>
    <col min="134" max="134" width="17" style="1" customWidth="1"/>
    <col min="135" max="135" width="21.42578125" style="1" customWidth="1"/>
    <col min="136" max="136" width="19.28515625" style="1" customWidth="1"/>
    <col min="137" max="137" width="11.140625" style="1" hidden="1" customWidth="1"/>
    <col min="138" max="138" width="22.28515625" style="1" customWidth="1"/>
    <col min="139" max="139" width="9.85546875" style="1" customWidth="1"/>
    <col min="140" max="140" width="17" style="106" customWidth="1"/>
    <col min="141" max="141" width="21.42578125" style="1" customWidth="1"/>
    <col min="142" max="142" width="19.28515625" style="1" customWidth="1"/>
    <col min="143" max="143" width="11.140625" style="1" hidden="1" customWidth="1"/>
    <col min="144" max="144" width="22.28515625" style="1" customWidth="1"/>
    <col min="145" max="145" width="9.85546875" style="1" customWidth="1"/>
    <col min="146" max="146" width="17" style="1" customWidth="1"/>
    <col min="147" max="147" width="21.42578125" style="1" customWidth="1"/>
    <col min="148" max="148" width="19.28515625" style="1" customWidth="1"/>
    <col min="149" max="149" width="11.140625" style="1" hidden="1" customWidth="1"/>
    <col min="150" max="150" width="22.28515625" style="1" hidden="1" customWidth="1"/>
    <col min="151" max="151" width="9.85546875" style="1" hidden="1" customWidth="1"/>
    <col min="152" max="152" width="17" style="1" hidden="1" customWidth="1"/>
    <col min="153" max="153" width="21.42578125" style="1" hidden="1" customWidth="1"/>
    <col min="154" max="154" width="19.28515625" style="1" hidden="1" customWidth="1"/>
    <col min="155" max="155" width="11.140625" style="1" hidden="1" customWidth="1"/>
    <col min="156" max="156" width="22.28515625" style="1" hidden="1" customWidth="1"/>
    <col min="157" max="157" width="9.85546875" style="1" hidden="1" customWidth="1"/>
    <col min="158" max="158" width="17" style="1" hidden="1" customWidth="1"/>
    <col min="159" max="159" width="21.42578125" style="1" hidden="1" customWidth="1"/>
    <col min="160" max="160" width="19.28515625" style="1" hidden="1" customWidth="1"/>
    <col min="161" max="161" width="11.140625" style="1" hidden="1" customWidth="1"/>
    <col min="162" max="162" width="22.28515625" style="1" hidden="1" customWidth="1"/>
    <col min="163" max="163" width="9.85546875" style="1" hidden="1" customWidth="1"/>
    <col min="164" max="164" width="17" style="1" hidden="1" customWidth="1"/>
    <col min="165" max="165" width="21.42578125" style="1" hidden="1" customWidth="1"/>
    <col min="166" max="166" width="19.28515625" style="1" hidden="1" customWidth="1"/>
    <col min="167" max="167" width="11.140625" style="1" hidden="1" customWidth="1"/>
    <col min="168" max="168" width="22.28515625" style="1" customWidth="1"/>
    <col min="169" max="169" width="9.85546875" style="1" customWidth="1"/>
    <col min="170" max="170" width="17" style="1" customWidth="1"/>
    <col min="171" max="171" width="21.42578125" style="1" customWidth="1"/>
    <col min="172" max="172" width="19.28515625" style="1" customWidth="1"/>
    <col min="173" max="173" width="11.140625" style="1" hidden="1" customWidth="1"/>
    <col min="174" max="174" width="22.28515625" style="1" customWidth="1"/>
    <col min="175" max="175" width="9.85546875" style="1" customWidth="1"/>
    <col min="176" max="176" width="17" style="1" customWidth="1"/>
    <col min="177" max="177" width="21.42578125" style="1" customWidth="1"/>
    <col min="178" max="178" width="19.28515625" style="1" customWidth="1"/>
    <col min="179" max="179" width="11.140625" style="1" hidden="1" customWidth="1"/>
    <col min="180" max="180" width="21.7109375" style="1" customWidth="1"/>
    <col min="181" max="181" width="11.28515625" style="1" customWidth="1"/>
    <col min="182" max="182" width="17" style="1" customWidth="1"/>
    <col min="183" max="183" width="21.42578125" style="1" customWidth="1"/>
    <col min="184" max="184" width="19.28515625" style="1" customWidth="1"/>
    <col min="185" max="185" width="4" style="1" hidden="1" customWidth="1"/>
    <col min="186" max="186" width="14.42578125" style="10" customWidth="1"/>
    <col min="187" max="187" width="15.140625" style="10" customWidth="1"/>
    <col min="188" max="188" width="16.140625" style="10" customWidth="1"/>
    <col min="189" max="189" width="18.5703125" style="10" customWidth="1"/>
    <col min="190" max="190" width="17.42578125" style="1" customWidth="1"/>
    <col min="191" max="191" width="15" style="1" customWidth="1"/>
    <col min="192" max="192" width="16.5703125" style="1" customWidth="1"/>
    <col min="193" max="193" width="16.42578125" style="1" customWidth="1"/>
    <col min="194" max="194" width="16.140625" style="1" customWidth="1"/>
    <col min="195" max="195" width="18.28515625" style="1" customWidth="1"/>
    <col min="196" max="196" width="14.42578125" style="1" customWidth="1"/>
    <col min="197" max="197" width="14" style="1" customWidth="1"/>
    <col min="198" max="198" width="17.28515625" style="1" customWidth="1"/>
    <col min="199" max="200" width="16.28515625" style="1" customWidth="1"/>
    <col min="201" max="201" width="14.7109375" style="1" customWidth="1"/>
    <col min="202" max="202" width="15.7109375" style="1" customWidth="1"/>
    <col min="203" max="203" width="16.7109375" style="1" customWidth="1"/>
    <col min="204" max="204" width="15.85546875" style="1" customWidth="1"/>
    <col min="205" max="205" width="16" style="1" customWidth="1"/>
    <col min="206" max="206" width="14.5703125" style="1" customWidth="1"/>
    <col min="207" max="207" width="10.28515625" style="1" customWidth="1"/>
    <col min="208" max="208" width="16.140625" style="1" customWidth="1"/>
    <col min="209" max="210" width="15.7109375" style="1" customWidth="1"/>
    <col min="211" max="16384" width="9.140625" style="1"/>
  </cols>
  <sheetData>
    <row r="1" spans="1:182" ht="15.75" thickBot="1" x14ac:dyDescent="0.3"/>
    <row r="2" spans="1:182" x14ac:dyDescent="0.25">
      <c r="A2" s="136" t="s">
        <v>4</v>
      </c>
      <c r="B2" s="137"/>
      <c r="C2" s="137"/>
      <c r="D2" s="21">
        <f>(D3/D4)</f>
        <v>180.69818089944417</v>
      </c>
      <c r="E2" s="91"/>
    </row>
    <row r="3" spans="1:182" x14ac:dyDescent="0.25">
      <c r="A3" s="138" t="s">
        <v>5</v>
      </c>
      <c r="B3" s="139"/>
      <c r="C3" s="140"/>
      <c r="D3" s="22">
        <v>357601.7</v>
      </c>
    </row>
    <row r="4" spans="1:182" ht="15.75" thickBot="1" x14ac:dyDescent="0.3">
      <c r="A4" s="141" t="s">
        <v>6</v>
      </c>
      <c r="B4" s="142"/>
      <c r="C4" s="142"/>
      <c r="D4" s="23">
        <v>1979</v>
      </c>
    </row>
    <row r="5" spans="1:182" ht="15.75" thickBot="1" x14ac:dyDescent="0.3">
      <c r="A5" s="143"/>
      <c r="B5" s="143"/>
      <c r="C5" s="143"/>
    </row>
    <row r="6" spans="1:182" x14ac:dyDescent="0.25">
      <c r="A6" s="144" t="s">
        <v>7</v>
      </c>
      <c r="B6" s="145"/>
      <c r="C6" s="146"/>
      <c r="D6" s="3">
        <f>(D7/D8)</f>
        <v>161.04967660434562</v>
      </c>
    </row>
    <row r="7" spans="1:182" x14ac:dyDescent="0.25">
      <c r="A7" s="138" t="s">
        <v>8</v>
      </c>
      <c r="B7" s="139"/>
      <c r="C7" s="140"/>
      <c r="D7" s="4">
        <v>318717.31</v>
      </c>
    </row>
    <row r="8" spans="1:182" ht="15.75" thickBot="1" x14ac:dyDescent="0.3">
      <c r="A8" s="159" t="s">
        <v>9</v>
      </c>
      <c r="B8" s="160"/>
      <c r="C8" s="161"/>
      <c r="D8" s="24">
        <v>1979</v>
      </c>
    </row>
    <row r="9" spans="1:182" ht="15.75" thickBot="1" x14ac:dyDescent="0.3">
      <c r="V9" s="58"/>
      <c r="W9" s="58"/>
      <c r="X9" s="58"/>
      <c r="Y9" s="58"/>
      <c r="Z9" s="58"/>
    </row>
    <row r="10" spans="1:182" ht="15.75" thickBot="1" x14ac:dyDescent="0.3">
      <c r="A10" s="162" t="s">
        <v>16</v>
      </c>
      <c r="B10" s="163"/>
      <c r="C10" s="164"/>
      <c r="D10" s="27">
        <v>60</v>
      </c>
      <c r="F10" s="15" t="s">
        <v>40</v>
      </c>
      <c r="G10" s="16">
        <f>MIN(F32:G60,L32:L60,R32:R60,X32:X60,AD32:AD60,AJ32:AK60,AP32:AQ60,AV32:AW60,BB32:BC60,BH32:BI60,BN32:BO60,BT32:BU60,BZ32:CA60,CF32:CG60,CL32:CM60,CR32:CS60,CX32:CY60,DD32:DE60,DJ32:DK60,DP32:DQ60,DV32:DV60,EB32:EC60,EH32:EI60,EN32:EO60,ET32:EU60,EZ32:FA60,FF32:FG60,FL32:FM60,FR32:FS60,FX32:FY60)</f>
        <v>167.93583233755209</v>
      </c>
      <c r="V10" s="58"/>
      <c r="W10" s="58"/>
      <c r="X10" s="58"/>
      <c r="Y10" s="58"/>
      <c r="Z10" s="58"/>
    </row>
    <row r="11" spans="1:182" ht="15.75" thickBot="1" x14ac:dyDescent="0.3">
      <c r="A11" s="5"/>
      <c r="D11" s="5"/>
      <c r="F11" s="17" t="s">
        <v>41</v>
      </c>
      <c r="G11" s="18">
        <f>MAX(F32:G60,L32:L60,R32:R60,X32:X60,AD32:AD60,AJ32:AK60,AP32:AP60,AV32:AW60,BB32:BC60,BH32:BI60,BN32:BO60,BT32:BU60,BZ32:CA60,CF32:CG60,CL32:CM60,CR32:CS60,CX32:CY60,DD32:DE60,DJ32:DK60,DP32:DQ60,DV32:DV60,EB32:EC60,EH32:EI60,EN32:EO60,ET32:EU60,EZ32:FA60,FF32:FG60,FL32:FM60,FR32:FS60,FX32:FY60)</f>
        <v>1681.4887696731612</v>
      </c>
      <c r="V11" s="58"/>
      <c r="W11" s="58"/>
      <c r="X11" s="58"/>
      <c r="Y11" s="58"/>
      <c r="Z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</row>
    <row r="12" spans="1:182" ht="15.75" thickBot="1" x14ac:dyDescent="0.3">
      <c r="A12" s="136" t="s">
        <v>10</v>
      </c>
      <c r="B12" s="137"/>
      <c r="C12" s="137"/>
      <c r="D12" s="3">
        <f>(D14/D13)</f>
        <v>4.8920725783407946</v>
      </c>
      <c r="F12" s="19" t="s">
        <v>42</v>
      </c>
      <c r="G12" s="20">
        <f>AVERAGE(F32:G60,L32:L60,R32:R60,X32:X60,AD32:AD60,AJ32:AK60,AP32:AP60,AV32:AW60,BB32:BC60,BH32:BI60,BN32:BO60,BT32:BU60,BZ32:CA60,CF32:CG60,CL32:CM60,CR32:CS60,CX32:CY60,DD32:DE60,DJ32:DK60,DP32:DQ60,DV32:DV60,EB32:EC60,EH32:EI60,EN32:EO60,ET32:EU60,EZ32:FA60,FF32:FG60,FL32:FM60,FR32:FS60,FX32:FY60)</f>
        <v>823.56245475803405</v>
      </c>
      <c r="V12" s="58"/>
      <c r="W12" s="58"/>
      <c r="X12" s="58"/>
      <c r="Y12" s="58"/>
      <c r="Z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J12" s="58"/>
      <c r="CK12" s="58"/>
      <c r="CL12" s="58"/>
      <c r="CM12" s="58"/>
      <c r="CN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EB12" s="58"/>
      <c r="EC12" s="58"/>
      <c r="ED12" s="58"/>
      <c r="EE12" s="58"/>
      <c r="EF12" s="58"/>
      <c r="EG12" s="58"/>
      <c r="EH12" s="58"/>
      <c r="EI12" s="58"/>
      <c r="EJ12" s="118"/>
      <c r="EK12" s="58"/>
      <c r="EL12" s="58"/>
      <c r="EM12" s="58"/>
      <c r="EN12" s="58"/>
      <c r="EO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</row>
    <row r="13" spans="1:182" x14ac:dyDescent="0.25">
      <c r="A13" s="147" t="s">
        <v>11</v>
      </c>
      <c r="B13" s="148"/>
      <c r="C13" s="148"/>
      <c r="D13" s="71">
        <v>10499</v>
      </c>
      <c r="V13" s="58"/>
      <c r="W13" s="58"/>
      <c r="X13" s="58"/>
      <c r="Y13" s="58"/>
      <c r="Z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J13" s="58"/>
      <c r="CK13" s="58"/>
      <c r="CL13" s="58"/>
      <c r="CM13" s="58"/>
      <c r="CN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EB13" s="58"/>
      <c r="EC13" s="58"/>
      <c r="ED13" s="58"/>
      <c r="EE13" s="58"/>
      <c r="EF13" s="58"/>
      <c r="EG13" s="58"/>
      <c r="EH13" s="58"/>
      <c r="EI13" s="58"/>
      <c r="EJ13" s="118"/>
      <c r="EK13" s="58"/>
      <c r="EL13" s="58"/>
      <c r="EM13" s="58"/>
      <c r="EN13" s="58"/>
      <c r="EO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R13" s="58"/>
      <c r="FS13" s="58"/>
      <c r="FT13" s="58"/>
      <c r="FU13" s="58"/>
      <c r="FV13" s="58"/>
      <c r="FW13" s="58"/>
      <c r="FX13" s="58"/>
      <c r="FY13" s="58"/>
      <c r="FZ13" s="58"/>
    </row>
    <row r="14" spans="1:182" x14ac:dyDescent="0.25">
      <c r="A14" s="147" t="s">
        <v>32</v>
      </c>
      <c r="B14" s="148"/>
      <c r="C14" s="148"/>
      <c r="D14" s="70">
        <v>51361.87</v>
      </c>
      <c r="V14" s="58"/>
      <c r="W14" s="58"/>
      <c r="X14" s="58"/>
      <c r="Y14" s="58"/>
      <c r="Z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J14" s="58"/>
      <c r="CK14" s="58"/>
      <c r="CL14" s="58"/>
      <c r="CM14" s="58"/>
      <c r="CN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EB14" s="58"/>
      <c r="EC14" s="58"/>
      <c r="ED14" s="58"/>
      <c r="EE14" s="58"/>
      <c r="EF14" s="58"/>
      <c r="EG14" s="58"/>
      <c r="EH14" s="58"/>
      <c r="EI14" s="58"/>
      <c r="EJ14" s="118"/>
      <c r="EK14" s="58"/>
      <c r="EL14" s="58"/>
      <c r="EM14" s="58"/>
      <c r="EN14" s="58"/>
      <c r="EO14" s="58"/>
      <c r="ET14" s="59" t="s">
        <v>40</v>
      </c>
      <c r="EU14" s="60">
        <f>MIN(ET30:EU60)</f>
        <v>0.91666666666666663</v>
      </c>
      <c r="EV14" s="58"/>
      <c r="EW14" s="58"/>
      <c r="EX14" s="58"/>
      <c r="EY14" s="58"/>
      <c r="EZ14" s="59" t="s">
        <v>40</v>
      </c>
      <c r="FA14" s="60">
        <f>MIN(EZ30:FA60)</f>
        <v>0.91666666666666663</v>
      </c>
      <c r="FB14" s="58"/>
      <c r="FC14" s="58"/>
      <c r="FD14" s="58"/>
      <c r="FE14" s="58"/>
      <c r="FF14" s="59" t="s">
        <v>40</v>
      </c>
      <c r="FG14" s="60">
        <f>MIN(FF30:FG60)</f>
        <v>0.91666666666666663</v>
      </c>
      <c r="FH14" s="58"/>
      <c r="FI14" s="58"/>
      <c r="FJ14" s="58"/>
      <c r="FK14" s="58"/>
      <c r="FL14" s="59" t="s">
        <v>40</v>
      </c>
      <c r="FM14" s="60">
        <f>MIN(FL30:FM60)</f>
        <v>0.91666666666666663</v>
      </c>
      <c r="FN14" s="58"/>
      <c r="FR14" s="59" t="s">
        <v>40</v>
      </c>
      <c r="FS14" s="60">
        <f>MIN(FR30:FS60)</f>
        <v>0.91666666666666663</v>
      </c>
      <c r="FT14" s="58"/>
      <c r="FU14" s="58"/>
      <c r="FV14" s="58"/>
      <c r="FW14" s="58"/>
      <c r="FX14" s="59" t="s">
        <v>40</v>
      </c>
      <c r="FY14" s="60">
        <f>MIN(FX30:FY60)</f>
        <v>0.55000000000000004</v>
      </c>
      <c r="FZ14" s="58"/>
    </row>
    <row r="15" spans="1:182" ht="15.75" thickBot="1" x14ac:dyDescent="0.3">
      <c r="A15" s="6"/>
      <c r="D15" s="7"/>
      <c r="F15" s="6"/>
      <c r="G15" s="41"/>
      <c r="H15" s="107"/>
      <c r="I15" s="107"/>
      <c r="J15" s="41"/>
      <c r="K15" s="41"/>
      <c r="L15" s="6"/>
      <c r="M15" s="41"/>
      <c r="N15" s="10"/>
      <c r="O15" s="10"/>
      <c r="P15" s="10"/>
      <c r="Q15" s="10"/>
      <c r="R15" s="6"/>
      <c r="S15" s="41"/>
      <c r="T15" s="10"/>
      <c r="V15" s="58"/>
      <c r="W15" s="58"/>
      <c r="X15" s="59" t="s">
        <v>40</v>
      </c>
      <c r="Y15" s="60">
        <f>MIN(X31:Y60)</f>
        <v>0</v>
      </c>
      <c r="Z15" s="58"/>
      <c r="AB15" s="58"/>
      <c r="AC15" s="58"/>
      <c r="AD15" s="59" t="s">
        <v>40</v>
      </c>
      <c r="AE15" s="60">
        <f>MIN(AD31:AE60)</f>
        <v>0</v>
      </c>
      <c r="AF15" s="58"/>
      <c r="AG15" s="58"/>
      <c r="AH15" s="58"/>
      <c r="AI15" s="58"/>
      <c r="AJ15" s="59" t="s">
        <v>40</v>
      </c>
      <c r="AK15" s="60">
        <f>MIN(AJ31:AK60)</f>
        <v>0</v>
      </c>
      <c r="AL15" s="58"/>
      <c r="AN15" s="58"/>
      <c r="AO15" s="58"/>
      <c r="AP15" s="59" t="s">
        <v>40</v>
      </c>
      <c r="AQ15" s="60">
        <f>MIN(AP31:AQ60)</f>
        <v>182.80245951457746</v>
      </c>
      <c r="AR15" s="58"/>
      <c r="AS15" s="58"/>
      <c r="AT15" s="58"/>
      <c r="AU15" s="58"/>
      <c r="AV15" s="59" t="s">
        <v>40</v>
      </c>
      <c r="AW15" s="60">
        <f>MIN(AV31:AW60)</f>
        <v>264.34671386862829</v>
      </c>
      <c r="AX15" s="58"/>
      <c r="BB15" s="59" t="s">
        <v>40</v>
      </c>
      <c r="BC15" s="60">
        <f>MIN(BB31:BC60)</f>
        <v>292.87721386862836</v>
      </c>
      <c r="BD15" s="58"/>
      <c r="BE15" s="58"/>
      <c r="BF15" s="58"/>
      <c r="BG15" s="58"/>
      <c r="BH15" s="59" t="s">
        <v>40</v>
      </c>
      <c r="BI15" s="60">
        <f>MIN(BH31:BI60)</f>
        <v>235.81621386862835</v>
      </c>
      <c r="BJ15" s="58"/>
      <c r="BK15" s="58"/>
      <c r="BL15" s="58"/>
      <c r="BM15" s="58"/>
      <c r="BN15" s="59" t="s">
        <v>40</v>
      </c>
      <c r="BO15" s="60">
        <f>MIN(BN31:BO60)</f>
        <v>167.93583233755209</v>
      </c>
      <c r="BT15" s="59" t="s">
        <v>40</v>
      </c>
      <c r="BU15" s="60">
        <f>MIN(BT31:BU60)</f>
        <v>0</v>
      </c>
      <c r="BV15" s="58"/>
      <c r="BW15" s="58"/>
      <c r="BX15" s="58"/>
      <c r="BY15" s="58"/>
      <c r="BZ15" s="59" t="s">
        <v>40</v>
      </c>
      <c r="CA15" s="60">
        <f>MIN(BZ31:CA60)</f>
        <v>264.34671386862829</v>
      </c>
      <c r="CB15" s="58"/>
      <c r="CC15" s="58"/>
      <c r="CD15" s="58"/>
      <c r="CE15" s="58"/>
      <c r="CF15" s="59" t="s">
        <v>40</v>
      </c>
      <c r="CG15" s="60">
        <f>MIN(CF31:CG60)</f>
        <v>434.34407693078094</v>
      </c>
      <c r="CH15" s="58"/>
      <c r="CJ15" s="58"/>
      <c r="CK15" s="58"/>
      <c r="CL15" s="59" t="s">
        <v>40</v>
      </c>
      <c r="CM15" s="60">
        <f>MIN(CL31:CM60)</f>
        <v>179.34803233755204</v>
      </c>
      <c r="CN15" s="58"/>
      <c r="CR15" s="59" t="s">
        <v>40</v>
      </c>
      <c r="CS15" s="60">
        <f>MIN(CR31:CS60)</f>
        <v>0</v>
      </c>
      <c r="CT15" s="58"/>
      <c r="CU15" s="58"/>
      <c r="CV15" s="58"/>
      <c r="CW15" s="58"/>
      <c r="CX15" s="59" t="s">
        <v>40</v>
      </c>
      <c r="CY15" s="60">
        <f>MIN(CX31:CY60)</f>
        <v>0</v>
      </c>
      <c r="CZ15" s="58"/>
      <c r="DA15" s="58"/>
      <c r="DB15" s="58"/>
      <c r="DC15" s="58"/>
      <c r="DD15" s="59" t="s">
        <v>40</v>
      </c>
      <c r="DE15" s="60">
        <f>MIN(DD31:DE60)</f>
        <v>0</v>
      </c>
      <c r="DJ15" s="59" t="s">
        <v>40</v>
      </c>
      <c r="DK15" s="60">
        <f>MIN(DJ31:DK60)</f>
        <v>0</v>
      </c>
      <c r="DL15" s="58"/>
      <c r="DM15" s="58"/>
      <c r="DN15" s="58"/>
      <c r="DO15" s="58"/>
      <c r="DP15" s="59" t="s">
        <v>40</v>
      </c>
      <c r="DQ15" s="60">
        <f>MIN(DP31:DQ60)</f>
        <v>416.11416822267921</v>
      </c>
      <c r="DR15" s="58"/>
      <c r="DS15" s="58"/>
      <c r="DT15" s="58"/>
      <c r="DU15" s="58"/>
      <c r="DV15" s="59" t="s">
        <v>40</v>
      </c>
      <c r="DW15" s="60">
        <f>MIN(DV31:DW60)</f>
        <v>450.35076822267916</v>
      </c>
      <c r="DX15" s="58"/>
      <c r="EB15" s="59" t="s">
        <v>40</v>
      </c>
      <c r="EC15" s="60">
        <f>MIN(EB31:EC60)</f>
        <v>425.82194104565372</v>
      </c>
      <c r="ED15" s="58"/>
      <c r="EE15" s="58"/>
      <c r="EF15" s="58"/>
      <c r="EG15" s="58"/>
      <c r="EH15" s="59" t="s">
        <v>40</v>
      </c>
      <c r="EI15" s="60">
        <f>MIN(EH31:EI60)</f>
        <v>273.46166822267918</v>
      </c>
      <c r="EJ15" s="118"/>
      <c r="EK15" s="58"/>
      <c r="EL15" s="58"/>
      <c r="EM15" s="58"/>
      <c r="EN15" s="59" t="s">
        <v>40</v>
      </c>
      <c r="EO15" s="60">
        <f>MIN(EN31:EO60)</f>
        <v>313.40436822267918</v>
      </c>
      <c r="ET15" s="59" t="s">
        <v>41</v>
      </c>
      <c r="EU15" s="60">
        <f>MAX(ET31:EU60)</f>
        <v>1212.8094957385288</v>
      </c>
      <c r="EV15" s="58"/>
      <c r="EW15" s="58"/>
      <c r="EX15" s="58"/>
      <c r="EY15" s="58"/>
      <c r="EZ15" s="59" t="s">
        <v>41</v>
      </c>
      <c r="FA15" s="60">
        <f>MAX(EZ31:FA60)</f>
        <v>1199.1148557385288</v>
      </c>
      <c r="FB15" s="58"/>
      <c r="FC15" s="58"/>
      <c r="FD15" s="58"/>
      <c r="FE15" s="58"/>
      <c r="FF15" s="59" t="s">
        <v>41</v>
      </c>
      <c r="FG15" s="60">
        <f>MAX(FF31:FG60)</f>
        <v>1199.1148557385288</v>
      </c>
      <c r="FH15" s="58"/>
      <c r="FI15" s="58"/>
      <c r="FJ15" s="58"/>
      <c r="FK15" s="58"/>
      <c r="FL15" s="59" t="s">
        <v>41</v>
      </c>
      <c r="FM15" s="60">
        <f>MAX(FL31:FM60)</f>
        <v>1516.0118696731611</v>
      </c>
      <c r="FN15" s="58"/>
      <c r="FR15" s="59" t="s">
        <v>41</v>
      </c>
      <c r="FS15" s="60">
        <f>MAX(FR31:FS60)</f>
        <v>1584.485069673161</v>
      </c>
      <c r="FT15" s="58"/>
      <c r="FU15" s="58"/>
      <c r="FV15" s="58"/>
      <c r="FW15" s="58"/>
      <c r="FX15" s="59" t="s">
        <v>41</v>
      </c>
      <c r="FY15" s="60">
        <f>MAX(FX31:FY60)</f>
        <v>1433.1918700942492</v>
      </c>
      <c r="FZ15" s="58"/>
    </row>
    <row r="16" spans="1:182" x14ac:dyDescent="0.25">
      <c r="A16" s="136" t="s">
        <v>12</v>
      </c>
      <c r="B16" s="137"/>
      <c r="C16" s="137"/>
      <c r="D16" s="3">
        <f>(D17/D18)</f>
        <v>0</v>
      </c>
      <c r="F16" s="6"/>
      <c r="G16" s="41"/>
      <c r="H16" s="107"/>
      <c r="I16" s="107"/>
      <c r="J16" s="41"/>
      <c r="K16" s="41"/>
      <c r="L16" s="6"/>
      <c r="M16" s="41"/>
      <c r="N16" s="10"/>
      <c r="O16" s="10"/>
      <c r="P16" s="10"/>
      <c r="Q16" s="10"/>
      <c r="R16" s="6"/>
      <c r="S16" s="41"/>
      <c r="T16" s="10"/>
      <c r="V16" s="58"/>
      <c r="W16" s="58"/>
      <c r="X16" s="59" t="s">
        <v>41</v>
      </c>
      <c r="Y16" s="60">
        <f>MAX(X32:Y61)</f>
        <v>0</v>
      </c>
      <c r="Z16" s="58"/>
      <c r="AB16" s="58"/>
      <c r="AC16" s="58"/>
      <c r="AD16" s="59" t="s">
        <v>41</v>
      </c>
      <c r="AE16" s="60">
        <f>MAX(AD32:AE61)</f>
        <v>0</v>
      </c>
      <c r="AF16" s="58"/>
      <c r="AG16" s="58"/>
      <c r="AH16" s="58"/>
      <c r="AI16" s="58"/>
      <c r="AJ16" s="59" t="s">
        <v>41</v>
      </c>
      <c r="AK16" s="60">
        <f>MAX(AJ32:AK61)</f>
        <v>0</v>
      </c>
      <c r="AL16" s="58"/>
      <c r="AN16" s="58"/>
      <c r="AO16" s="58"/>
      <c r="AP16" s="59" t="s">
        <v>41</v>
      </c>
      <c r="AQ16" s="60">
        <f>MAX(AP32:AQ61)</f>
        <v>1413.9404609650594</v>
      </c>
      <c r="AR16" s="58"/>
      <c r="AS16" s="58"/>
      <c r="AT16" s="58"/>
      <c r="AU16" s="58"/>
      <c r="AV16" s="59" t="s">
        <v>41</v>
      </c>
      <c r="AW16" s="60">
        <f>MAX(AV32:AW61)</f>
        <v>1495.4847153191101</v>
      </c>
      <c r="AX16" s="58"/>
      <c r="BB16" s="59" t="s">
        <v>41</v>
      </c>
      <c r="BC16" s="60">
        <f>MAX(BB32:BC61)</f>
        <v>1524.0152153191102</v>
      </c>
      <c r="BD16" s="58"/>
      <c r="BE16" s="58"/>
      <c r="BF16" s="58"/>
      <c r="BG16" s="58"/>
      <c r="BH16" s="59" t="s">
        <v>41</v>
      </c>
      <c r="BI16" s="60">
        <f>MAX(BH32:BI61)</f>
        <v>1466.9542153191103</v>
      </c>
      <c r="BJ16" s="58"/>
      <c r="BK16" s="58"/>
      <c r="BL16" s="58"/>
      <c r="BM16" s="58"/>
      <c r="BN16" s="59" t="s">
        <v>41</v>
      </c>
      <c r="BO16" s="60">
        <f>MAX(BN32:BO61)</f>
        <v>1399.0738337880339</v>
      </c>
      <c r="BT16" s="59" t="s">
        <v>41</v>
      </c>
      <c r="BU16" s="60">
        <f>MAX(BT32:BU61)</f>
        <v>0</v>
      </c>
      <c r="BV16" s="58"/>
      <c r="BW16" s="58"/>
      <c r="BX16" s="58"/>
      <c r="BY16" s="58"/>
      <c r="BZ16" s="59" t="s">
        <v>41</v>
      </c>
      <c r="CA16" s="60">
        <f>MAX(BZ32:CA61)</f>
        <v>1495.4847153191101</v>
      </c>
      <c r="CB16" s="58"/>
      <c r="CC16" s="58"/>
      <c r="CD16" s="58"/>
      <c r="CE16" s="58"/>
      <c r="CF16" s="59" t="s">
        <v>41</v>
      </c>
      <c r="CG16" s="60">
        <f>MAX(CF32:CG61)</f>
        <v>1665.4820783812627</v>
      </c>
      <c r="CH16" s="58"/>
      <c r="CJ16" s="58"/>
      <c r="CK16" s="58"/>
      <c r="CL16" s="59" t="s">
        <v>41</v>
      </c>
      <c r="CM16" s="60">
        <f>MAX(CL32:CM61)</f>
        <v>1410.4860337880339</v>
      </c>
      <c r="CN16" s="58"/>
      <c r="CR16" s="59" t="s">
        <v>41</v>
      </c>
      <c r="CS16" s="60">
        <f>MAX(CR32:CS61)</f>
        <v>0</v>
      </c>
      <c r="CT16" s="58"/>
      <c r="CU16" s="58"/>
      <c r="CV16" s="58"/>
      <c r="CW16" s="58"/>
      <c r="CX16" s="59" t="s">
        <v>41</v>
      </c>
      <c r="CY16" s="60">
        <f>MAX(CX32:CY61)</f>
        <v>0</v>
      </c>
      <c r="CZ16" s="58"/>
      <c r="DA16" s="58"/>
      <c r="DB16" s="58"/>
      <c r="DC16" s="58"/>
      <c r="DD16" s="59" t="s">
        <v>41</v>
      </c>
      <c r="DE16" s="60">
        <f>MAX(DD32:DE61)</f>
        <v>0</v>
      </c>
      <c r="DJ16" s="59" t="s">
        <v>41</v>
      </c>
      <c r="DK16" s="60">
        <f>MAX(DJ32:DK61)</f>
        <v>0</v>
      </c>
      <c r="DL16" s="58"/>
      <c r="DM16" s="58"/>
      <c r="DN16" s="58"/>
      <c r="DO16" s="58"/>
      <c r="DP16" s="59" t="s">
        <v>41</v>
      </c>
      <c r="DQ16" s="60">
        <f>MAX(DP32:DQ61)</f>
        <v>1647.252169673161</v>
      </c>
      <c r="DR16" s="58"/>
      <c r="DS16" s="58"/>
      <c r="DT16" s="58"/>
      <c r="DU16" s="58"/>
      <c r="DV16" s="59" t="s">
        <v>41</v>
      </c>
      <c r="DW16" s="60">
        <f>MAX(DV32:DW61)</f>
        <v>1681.4887696731612</v>
      </c>
      <c r="DX16" s="58"/>
      <c r="EB16" s="59" t="s">
        <v>41</v>
      </c>
      <c r="EC16" s="60">
        <f>MAX(EB32:EC61)</f>
        <v>1656.9599424961357</v>
      </c>
      <c r="ED16" s="58"/>
      <c r="EE16" s="58"/>
      <c r="EF16" s="58"/>
      <c r="EG16" s="58"/>
      <c r="EH16" s="59" t="s">
        <v>41</v>
      </c>
      <c r="EI16" s="60">
        <f>MAX(EH32:EI61)</f>
        <v>1504.5996696731609</v>
      </c>
      <c r="EJ16" s="118"/>
      <c r="EK16" s="58"/>
      <c r="EL16" s="58"/>
      <c r="EM16" s="58"/>
      <c r="EN16" s="59" t="s">
        <v>41</v>
      </c>
      <c r="EO16" s="60">
        <f>MAX(EN32:EO61)</f>
        <v>1544.5423696731609</v>
      </c>
      <c r="ET16" s="59" t="s">
        <v>42</v>
      </c>
      <c r="EU16" s="60">
        <f>AVERAGE(ET32:EU61)</f>
        <v>668.99265460975994</v>
      </c>
      <c r="EV16" s="58"/>
      <c r="EW16" s="58"/>
      <c r="EX16" s="58"/>
      <c r="EY16" s="58"/>
      <c r="EZ16" s="59" t="s">
        <v>42</v>
      </c>
      <c r="FA16" s="60">
        <f>AVERAGE(EZ32:FA61)</f>
        <v>655.29801460976</v>
      </c>
      <c r="FB16" s="58"/>
      <c r="FC16" s="58"/>
      <c r="FD16" s="58"/>
      <c r="FE16" s="58"/>
      <c r="FF16" s="59" t="s">
        <v>42</v>
      </c>
      <c r="FG16" s="60">
        <f>AVERAGE(FF32:FG61)</f>
        <v>655.29801460976</v>
      </c>
      <c r="FH16" s="58"/>
      <c r="FI16" s="58"/>
      <c r="FJ16" s="58"/>
      <c r="FK16" s="58"/>
      <c r="FL16" s="59" t="s">
        <v>42</v>
      </c>
      <c r="FM16" s="60">
        <f>AVERAGE(FL32:FM61)</f>
        <v>836.24081826220004</v>
      </c>
      <c r="FN16" s="58"/>
      <c r="FR16" s="59" t="s">
        <v>42</v>
      </c>
      <c r="FS16" s="60">
        <f>AVERAGE(FR32:FS61)</f>
        <v>904.71401826219994</v>
      </c>
      <c r="FT16" s="58"/>
      <c r="FU16" s="58"/>
      <c r="FV16" s="58"/>
      <c r="FW16" s="58"/>
      <c r="FX16" s="59" t="s">
        <v>42</v>
      </c>
      <c r="FY16" s="60">
        <f>AVERAGE(FX32:FY61)</f>
        <v>753.42081868328796</v>
      </c>
      <c r="FZ16" s="58"/>
    </row>
    <row r="17" spans="1:210" x14ac:dyDescent="0.25">
      <c r="A17" s="147" t="s">
        <v>13</v>
      </c>
      <c r="B17" s="148"/>
      <c r="C17" s="148"/>
      <c r="D17" s="4">
        <v>0</v>
      </c>
      <c r="F17" s="6"/>
      <c r="G17" s="41"/>
      <c r="H17" s="107"/>
      <c r="I17" s="107"/>
      <c r="J17" s="41"/>
      <c r="K17" s="41"/>
      <c r="L17" s="6"/>
      <c r="M17" s="41"/>
      <c r="N17" s="10"/>
      <c r="O17" s="10"/>
      <c r="P17" s="10"/>
      <c r="Q17" s="10"/>
      <c r="R17" s="6"/>
      <c r="S17" s="41"/>
      <c r="T17" s="10"/>
      <c r="V17" s="58"/>
      <c r="W17" s="58"/>
      <c r="X17" s="59" t="s">
        <v>42</v>
      </c>
      <c r="Y17" s="60" t="e">
        <f>AVERAGE(X33:Y62)</f>
        <v>#DIV/0!</v>
      </c>
      <c r="Z17" s="58"/>
      <c r="AB17" s="58"/>
      <c r="AC17" s="58"/>
      <c r="AD17" s="59" t="s">
        <v>42</v>
      </c>
      <c r="AE17" s="60" t="e">
        <f>AVERAGE(AD33:AE62)</f>
        <v>#DIV/0!</v>
      </c>
      <c r="AF17" s="58"/>
      <c r="AG17" s="58"/>
      <c r="AH17" s="58"/>
      <c r="AI17" s="58"/>
      <c r="AJ17" s="59" t="s">
        <v>42</v>
      </c>
      <c r="AK17" s="60" t="e">
        <f>AVERAGE(AJ33:AK62)</f>
        <v>#DIV/0!</v>
      </c>
      <c r="AL17" s="58"/>
      <c r="AN17" s="58"/>
      <c r="AO17" s="58"/>
      <c r="AP17" s="59" t="s">
        <v>42</v>
      </c>
      <c r="AQ17" s="60">
        <f>AVERAGE(AP33:AQ62)</f>
        <v>749.91644496275444</v>
      </c>
      <c r="AR17" s="58"/>
      <c r="AS17" s="58"/>
      <c r="AT17" s="58"/>
      <c r="AU17" s="58"/>
      <c r="AV17" s="59" t="s">
        <v>42</v>
      </c>
      <c r="AW17" s="60">
        <f>AVERAGE(AV33:AW62)</f>
        <v>831.46069931680518</v>
      </c>
      <c r="AX17" s="58"/>
      <c r="BB17" s="59" t="s">
        <v>42</v>
      </c>
      <c r="BC17" s="60">
        <f>AVERAGE(BB33:BC62)</f>
        <v>859.99119931680502</v>
      </c>
      <c r="BD17" s="58"/>
      <c r="BE17" s="58"/>
      <c r="BF17" s="58"/>
      <c r="BG17" s="58"/>
      <c r="BH17" s="59" t="s">
        <v>42</v>
      </c>
      <c r="BI17" s="60">
        <f>AVERAGE(BH33:BI62)</f>
        <v>788.22408726571462</v>
      </c>
      <c r="BJ17" s="58"/>
      <c r="BK17" s="58"/>
      <c r="BL17" s="58"/>
      <c r="BM17" s="58"/>
      <c r="BN17" s="59" t="s">
        <v>42</v>
      </c>
      <c r="BO17" s="60">
        <f>AVERAGE(BN33:BO62)</f>
        <v>735.04981778572869</v>
      </c>
      <c r="BT17" s="59" t="s">
        <v>42</v>
      </c>
      <c r="BU17" s="60" t="e">
        <f>AVERAGE(BT33:BU62)</f>
        <v>#DIV/0!</v>
      </c>
      <c r="BV17" s="58"/>
      <c r="BW17" s="58"/>
      <c r="BX17" s="58"/>
      <c r="BY17" s="58"/>
      <c r="BZ17" s="59" t="s">
        <v>42</v>
      </c>
      <c r="CA17" s="60">
        <f>AVERAGE(BZ33:CA62)</f>
        <v>831.46069931680518</v>
      </c>
      <c r="CB17" s="58"/>
      <c r="CC17" s="58"/>
      <c r="CD17" s="58"/>
      <c r="CE17" s="58"/>
      <c r="CF17" s="59" t="s">
        <v>42</v>
      </c>
      <c r="CG17" s="60">
        <f>AVERAGE(CF33:CG62)</f>
        <v>1001.4580623789576</v>
      </c>
      <c r="CH17" s="58"/>
      <c r="CJ17" s="58"/>
      <c r="CK17" s="58"/>
      <c r="CL17" s="59" t="s">
        <v>42</v>
      </c>
      <c r="CM17" s="60">
        <f>AVERAGE(CL33:CM62)</f>
        <v>734.04788434446459</v>
      </c>
      <c r="CN17" s="58"/>
      <c r="CR17" s="59" t="s">
        <v>42</v>
      </c>
      <c r="CS17" s="60" t="e">
        <f>AVERAGE(CR33:CS62)</f>
        <v>#DIV/0!</v>
      </c>
      <c r="CT17" s="58"/>
      <c r="CU17" s="58"/>
      <c r="CV17" s="58"/>
      <c r="CW17" s="58"/>
      <c r="CX17" s="59" t="s">
        <v>42</v>
      </c>
      <c r="CY17" s="60" t="e">
        <f>AVERAGE(CX33:CY62)</f>
        <v>#DIV/0!</v>
      </c>
      <c r="CZ17" s="58"/>
      <c r="DA17" s="58"/>
      <c r="DB17" s="58"/>
      <c r="DC17" s="58"/>
      <c r="DD17" s="59" t="s">
        <v>42</v>
      </c>
      <c r="DE17" s="60" t="e">
        <f>AVERAGE(DD33:DE62)</f>
        <v>#DIV/0!</v>
      </c>
      <c r="DJ17" s="59" t="s">
        <v>42</v>
      </c>
      <c r="DK17" s="60" t="e">
        <f>AVERAGE(DJ33:DK62)</f>
        <v>#DIV/0!</v>
      </c>
      <c r="DL17" s="58"/>
      <c r="DM17" s="58"/>
      <c r="DN17" s="58"/>
      <c r="DO17" s="58"/>
      <c r="DP17" s="59" t="s">
        <v>42</v>
      </c>
      <c r="DQ17" s="60">
        <f>AVERAGE(DP33:DQ62)</f>
        <v>983.22815367085582</v>
      </c>
      <c r="DR17" s="58"/>
      <c r="DS17" s="58"/>
      <c r="DT17" s="58"/>
      <c r="DU17" s="58"/>
      <c r="DV17" s="59" t="s">
        <v>42</v>
      </c>
      <c r="DW17" s="60">
        <f>AVERAGE(DV33:DW62)</f>
        <v>1017.464753670856</v>
      </c>
      <c r="DX17" s="58"/>
      <c r="EB17" s="59" t="s">
        <v>42</v>
      </c>
      <c r="EC17" s="60">
        <f>AVERAGE(EB33:EC62)</f>
        <v>992.93592649383038</v>
      </c>
      <c r="ED17" s="58"/>
      <c r="EE17" s="58"/>
      <c r="EF17" s="58"/>
      <c r="EG17" s="58"/>
      <c r="EH17" s="59" t="s">
        <v>42</v>
      </c>
      <c r="EI17" s="60">
        <f>AVERAGE(EH33:EI62)</f>
        <v>840.57565367085601</v>
      </c>
      <c r="EJ17" s="118"/>
      <c r="EK17" s="58"/>
      <c r="EL17" s="58"/>
      <c r="EM17" s="58"/>
      <c r="EN17" s="59" t="s">
        <v>42</v>
      </c>
      <c r="EO17" s="60">
        <f>AVERAGE(EN33:EO62)</f>
        <v>880.51835367085584</v>
      </c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R17" s="58"/>
      <c r="FS17" s="58"/>
      <c r="FT17" s="58"/>
      <c r="FU17" s="58"/>
      <c r="FV17" s="58"/>
      <c r="FW17" s="58"/>
      <c r="FX17" s="58"/>
      <c r="FY17" s="58"/>
      <c r="FZ17" s="58"/>
    </row>
    <row r="18" spans="1:210" ht="15.75" thickBot="1" x14ac:dyDescent="0.3">
      <c r="A18" s="141" t="s">
        <v>14</v>
      </c>
      <c r="B18" s="142"/>
      <c r="C18" s="142"/>
      <c r="D18" s="28">
        <v>10499</v>
      </c>
      <c r="G18" s="10"/>
      <c r="H18" s="108"/>
      <c r="I18" s="108"/>
      <c r="J18" s="10"/>
      <c r="K18" s="10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J18" s="58"/>
      <c r="CK18" s="58"/>
      <c r="CL18" s="58"/>
      <c r="CM18" s="58"/>
      <c r="CN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EB18" s="58"/>
      <c r="EC18" s="58"/>
      <c r="ED18" s="58"/>
      <c r="EE18" s="58"/>
      <c r="EF18" s="58"/>
      <c r="EG18" s="58"/>
      <c r="EH18" s="58"/>
      <c r="EI18" s="58"/>
      <c r="EJ18" s="118"/>
      <c r="EK18" s="58"/>
      <c r="EL18" s="58"/>
      <c r="EM18" s="58"/>
      <c r="EN18" s="58"/>
      <c r="EO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</row>
    <row r="19" spans="1:210" ht="15.75" thickBot="1" x14ac:dyDescent="0.3">
      <c r="G19" s="10"/>
      <c r="H19" s="108"/>
      <c r="I19" s="108"/>
      <c r="J19" s="10"/>
      <c r="K19" s="10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J19" s="58"/>
      <c r="CK19" s="58"/>
      <c r="CL19" s="58"/>
      <c r="CM19" s="58"/>
      <c r="CN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</row>
    <row r="20" spans="1:210" x14ac:dyDescent="0.25">
      <c r="A20" s="136" t="s">
        <v>17</v>
      </c>
      <c r="B20" s="137"/>
      <c r="C20" s="137"/>
      <c r="D20" s="3">
        <f>(D22/D21)</f>
        <v>0.44788</v>
      </c>
      <c r="G20" s="10"/>
      <c r="H20" s="108"/>
      <c r="I20" s="108"/>
      <c r="J20" s="10"/>
      <c r="K20" s="10"/>
    </row>
    <row r="21" spans="1:210" x14ac:dyDescent="0.25">
      <c r="A21" s="147" t="s">
        <v>18</v>
      </c>
      <c r="B21" s="148"/>
      <c r="C21" s="148"/>
      <c r="D21" s="29">
        <v>500</v>
      </c>
      <c r="G21" s="10"/>
      <c r="H21" s="108"/>
      <c r="I21" s="108"/>
      <c r="J21" s="10"/>
      <c r="K21" s="10"/>
    </row>
    <row r="22" spans="1:210" ht="15.75" thickBot="1" x14ac:dyDescent="0.3">
      <c r="A22" s="141" t="s">
        <v>33</v>
      </c>
      <c r="B22" s="142"/>
      <c r="C22" s="142"/>
      <c r="D22" s="30">
        <v>223.94</v>
      </c>
      <c r="G22" s="10"/>
      <c r="H22" s="108"/>
      <c r="I22" s="108"/>
      <c r="J22" s="10"/>
      <c r="K22" s="10"/>
    </row>
    <row r="23" spans="1:210" ht="15.75" thickBot="1" x14ac:dyDescent="0.3">
      <c r="G23" s="10"/>
      <c r="H23" s="108"/>
      <c r="I23" s="108"/>
      <c r="J23" s="10"/>
      <c r="K23" s="10"/>
    </row>
    <row r="24" spans="1:210" x14ac:dyDescent="0.25">
      <c r="A24" s="136" t="s">
        <v>20</v>
      </c>
      <c r="B24" s="137"/>
      <c r="C24" s="137"/>
      <c r="D24" s="3">
        <f>(D25/D26)</f>
        <v>4.117</v>
      </c>
    </row>
    <row r="25" spans="1:210" x14ac:dyDescent="0.25">
      <c r="A25" s="147" t="s">
        <v>21</v>
      </c>
      <c r="B25" s="148"/>
      <c r="C25" s="148"/>
      <c r="D25" s="4">
        <v>4117</v>
      </c>
      <c r="E25" s="11"/>
      <c r="F25" s="10"/>
      <c r="G25" s="10"/>
      <c r="H25" s="108"/>
      <c r="I25" s="108"/>
      <c r="J25" s="10"/>
      <c r="K25" s="10"/>
      <c r="L25" s="10"/>
      <c r="M25" s="10"/>
      <c r="N25" s="12"/>
      <c r="O25" s="12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42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L25" s="10"/>
      <c r="DM25" s="10"/>
      <c r="DN25" s="10"/>
      <c r="DO25" s="10"/>
      <c r="DR25" s="10"/>
      <c r="DS25" s="10"/>
      <c r="DT25" s="10"/>
      <c r="DU25" s="10"/>
      <c r="DX25" s="10"/>
      <c r="DY25" s="10"/>
      <c r="DZ25" s="10"/>
      <c r="EA25" s="10"/>
      <c r="ED25" s="10"/>
      <c r="EE25" s="10"/>
      <c r="EF25" s="10"/>
      <c r="EG25" s="10"/>
      <c r="EJ25" s="108"/>
      <c r="EK25" s="10"/>
      <c r="EL25" s="10"/>
      <c r="EM25" s="10"/>
      <c r="EP25" s="10"/>
      <c r="EQ25" s="10"/>
      <c r="ER25" s="10"/>
      <c r="ES25" s="10"/>
      <c r="EV25" s="10"/>
      <c r="EW25" s="10"/>
      <c r="EX25" s="10"/>
      <c r="EY25" s="10"/>
      <c r="FB25" s="10"/>
      <c r="FC25" s="10"/>
      <c r="FD25" s="10"/>
      <c r="FE25" s="10"/>
      <c r="FH25" s="10"/>
      <c r="FI25" s="10"/>
      <c r="FJ25" s="10"/>
      <c r="FK25" s="10"/>
      <c r="FN25" s="10"/>
      <c r="FO25" s="10"/>
      <c r="FP25" s="10"/>
      <c r="FQ25" s="10"/>
      <c r="FT25" s="10"/>
      <c r="FU25" s="10"/>
      <c r="FV25" s="10"/>
      <c r="FW25" s="10"/>
      <c r="FZ25" s="10"/>
      <c r="GA25" s="10"/>
      <c r="GB25" s="10"/>
      <c r="GC25" s="10"/>
    </row>
    <row r="26" spans="1:210" x14ac:dyDescent="0.25">
      <c r="A26" s="149" t="s">
        <v>22</v>
      </c>
      <c r="B26" s="150"/>
      <c r="C26" s="150"/>
      <c r="D26" s="31">
        <v>1000</v>
      </c>
      <c r="E26" s="11"/>
      <c r="F26" s="37">
        <v>1</v>
      </c>
      <c r="G26" s="37"/>
      <c r="H26" s="109"/>
      <c r="I26" s="109"/>
      <c r="J26" s="37"/>
      <c r="K26" s="37"/>
      <c r="L26" s="37">
        <v>2</v>
      </c>
      <c r="M26" s="37"/>
      <c r="N26" s="37"/>
      <c r="O26" s="37"/>
      <c r="P26" s="37"/>
      <c r="Q26" s="37"/>
      <c r="R26" s="37">
        <v>3</v>
      </c>
      <c r="S26" s="37"/>
      <c r="T26" s="37"/>
      <c r="U26" s="37"/>
      <c r="V26" s="37"/>
      <c r="W26" s="37"/>
      <c r="X26" s="37">
        <v>4</v>
      </c>
      <c r="Y26" s="37"/>
      <c r="Z26" s="37"/>
      <c r="AA26" s="37"/>
      <c r="AB26" s="37"/>
      <c r="AC26" s="37"/>
      <c r="AD26" s="37">
        <v>5</v>
      </c>
      <c r="AE26" s="37"/>
      <c r="AF26" s="37"/>
      <c r="AG26" s="37"/>
      <c r="AH26" s="37"/>
      <c r="AI26" s="37"/>
      <c r="AJ26" s="37">
        <v>6</v>
      </c>
      <c r="AK26" s="37"/>
      <c r="AL26" s="37"/>
      <c r="AM26" s="37"/>
      <c r="AN26" s="37"/>
      <c r="AO26" s="37"/>
      <c r="AP26" s="37">
        <v>3</v>
      </c>
      <c r="AQ26" s="37"/>
      <c r="AR26" s="37"/>
      <c r="AS26" s="37"/>
      <c r="AT26" s="37"/>
      <c r="AU26" s="37"/>
      <c r="AV26" s="37">
        <v>4</v>
      </c>
      <c r="AW26" s="37"/>
      <c r="AX26" s="43"/>
      <c r="AY26" s="37"/>
      <c r="AZ26" s="37"/>
      <c r="BA26" s="37"/>
      <c r="BB26" s="37">
        <v>5</v>
      </c>
      <c r="BC26" s="37"/>
      <c r="BD26" s="37"/>
      <c r="BE26" s="37"/>
      <c r="BF26" s="37"/>
      <c r="BG26" s="37"/>
      <c r="BH26" s="37">
        <v>6</v>
      </c>
      <c r="BI26" s="37"/>
      <c r="BJ26" s="37"/>
      <c r="BK26" s="37"/>
      <c r="BL26" s="37"/>
      <c r="BM26" s="37"/>
      <c r="BN26" s="37">
        <v>7</v>
      </c>
      <c r="BO26" s="37"/>
      <c r="BP26" s="37"/>
      <c r="BQ26" s="37"/>
      <c r="BR26" s="37"/>
      <c r="BS26" s="37"/>
      <c r="BT26" s="37">
        <v>12</v>
      </c>
      <c r="BU26" s="37"/>
      <c r="BV26" s="37"/>
      <c r="BW26" s="37"/>
      <c r="BX26" s="37"/>
      <c r="BY26" s="37"/>
      <c r="BZ26" s="37">
        <v>8</v>
      </c>
      <c r="CA26" s="37"/>
      <c r="CB26" s="37"/>
      <c r="CC26" s="37"/>
      <c r="CD26" s="37"/>
      <c r="CE26" s="37"/>
      <c r="CF26" s="37">
        <v>9</v>
      </c>
      <c r="CG26" s="37"/>
      <c r="CH26" s="37"/>
      <c r="CI26" s="37"/>
      <c r="CJ26" s="37"/>
      <c r="CK26" s="37"/>
      <c r="CL26" s="37">
        <v>10</v>
      </c>
      <c r="CM26" s="37"/>
      <c r="CN26" s="37"/>
      <c r="CO26" s="37"/>
      <c r="CP26" s="37"/>
      <c r="CQ26" s="37"/>
      <c r="CR26" s="37">
        <v>16</v>
      </c>
      <c r="CS26" s="37"/>
      <c r="CT26" s="37"/>
      <c r="CU26" s="37"/>
      <c r="CV26" s="37"/>
      <c r="CW26" s="37"/>
      <c r="CX26" s="37">
        <v>17</v>
      </c>
      <c r="CY26" s="37"/>
      <c r="CZ26" s="37"/>
      <c r="DA26" s="37"/>
      <c r="DB26" s="37"/>
      <c r="DC26" s="37"/>
      <c r="DD26" s="37">
        <v>18</v>
      </c>
      <c r="DE26" s="37"/>
      <c r="DF26" s="37"/>
      <c r="DG26" s="37"/>
      <c r="DH26" s="37"/>
      <c r="DI26" s="37"/>
      <c r="DJ26" s="99">
        <v>19</v>
      </c>
      <c r="DL26" s="37"/>
      <c r="DM26" s="37"/>
      <c r="DN26" s="37"/>
      <c r="DO26" s="37"/>
      <c r="DP26" s="99">
        <v>11</v>
      </c>
      <c r="DR26" s="37"/>
      <c r="DS26" s="37"/>
      <c r="DT26" s="37"/>
      <c r="DU26" s="37"/>
      <c r="DV26" s="99">
        <v>12</v>
      </c>
      <c r="DX26" s="37"/>
      <c r="DY26" s="37"/>
      <c r="DZ26" s="37"/>
      <c r="EA26" s="37"/>
      <c r="EB26" s="99">
        <v>13</v>
      </c>
      <c r="ED26" s="37"/>
      <c r="EE26" s="37"/>
      <c r="EF26" s="37"/>
      <c r="EG26" s="37"/>
      <c r="EH26" s="99">
        <v>14</v>
      </c>
      <c r="EJ26" s="109"/>
      <c r="EK26" s="37"/>
      <c r="EL26" s="37"/>
      <c r="EM26" s="37"/>
      <c r="EN26" s="99">
        <v>15</v>
      </c>
      <c r="EP26" s="37"/>
      <c r="EQ26" s="37"/>
      <c r="ER26" s="37"/>
      <c r="ES26" s="37"/>
      <c r="ET26" s="1">
        <v>25</v>
      </c>
      <c r="EV26" s="37"/>
      <c r="EW26" s="37"/>
      <c r="EX26" s="37"/>
      <c r="EY26" s="37"/>
      <c r="EZ26" s="1">
        <v>26</v>
      </c>
      <c r="FB26" s="37"/>
      <c r="FC26" s="37"/>
      <c r="FD26" s="37"/>
      <c r="FE26" s="37"/>
      <c r="FF26" s="1">
        <v>27</v>
      </c>
      <c r="FH26" s="37"/>
      <c r="FI26" s="37"/>
      <c r="FJ26" s="37"/>
      <c r="FK26" s="37"/>
      <c r="FL26" s="99">
        <v>16</v>
      </c>
      <c r="FM26" s="99"/>
      <c r="FN26" s="37"/>
      <c r="FO26" s="37"/>
      <c r="FP26" s="37"/>
      <c r="FQ26" s="37"/>
      <c r="FR26" s="99">
        <v>17</v>
      </c>
      <c r="FS26" s="99"/>
      <c r="FT26" s="37"/>
      <c r="FU26" s="37"/>
      <c r="FV26" s="37"/>
      <c r="FW26" s="37"/>
      <c r="FX26" s="99">
        <v>18</v>
      </c>
      <c r="FY26" s="99"/>
      <c r="FZ26" s="37"/>
      <c r="GA26" s="37"/>
      <c r="GB26" s="37"/>
      <c r="GC26" s="37"/>
      <c r="GD26" s="100">
        <v>19</v>
      </c>
      <c r="GE26" s="100"/>
      <c r="GF26" s="100"/>
      <c r="GG26" s="100"/>
      <c r="GH26" s="99"/>
      <c r="GI26" s="99">
        <v>20</v>
      </c>
      <c r="GJ26" s="99"/>
      <c r="GK26" s="99"/>
      <c r="GL26" s="99"/>
      <c r="GM26" s="99"/>
      <c r="GN26" s="99">
        <v>21</v>
      </c>
      <c r="GO26" s="99"/>
      <c r="GP26" s="99"/>
      <c r="GQ26" s="99"/>
      <c r="GR26" s="99"/>
      <c r="GS26" s="99">
        <v>22</v>
      </c>
      <c r="GX26" s="104">
        <v>23</v>
      </c>
    </row>
    <row r="27" spans="1:210" ht="47.25" customHeight="1" x14ac:dyDescent="0.25">
      <c r="A27" s="151" t="s">
        <v>52</v>
      </c>
      <c r="B27" s="151"/>
      <c r="C27" s="151"/>
      <c r="D27" s="151"/>
      <c r="E27" s="152"/>
      <c r="F27" s="155" t="s">
        <v>59</v>
      </c>
      <c r="G27" s="156"/>
      <c r="H27" s="121" t="s">
        <v>61</v>
      </c>
      <c r="I27" s="128"/>
      <c r="J27" s="122"/>
      <c r="K27" s="72"/>
      <c r="L27" s="44"/>
      <c r="M27" s="44"/>
      <c r="N27" s="121" t="s">
        <v>61</v>
      </c>
      <c r="O27" s="128"/>
      <c r="P27" s="122"/>
      <c r="Q27" s="44"/>
      <c r="R27" s="44"/>
      <c r="S27" s="44"/>
      <c r="T27" s="121" t="s">
        <v>61</v>
      </c>
      <c r="U27" s="121"/>
      <c r="V27" s="122"/>
      <c r="W27" s="44"/>
      <c r="X27" s="44"/>
      <c r="Y27" s="44"/>
      <c r="Z27" s="121" t="s">
        <v>61</v>
      </c>
      <c r="AA27" s="128"/>
      <c r="AB27" s="122"/>
      <c r="AC27" s="44"/>
      <c r="AD27" s="44"/>
      <c r="AE27" s="44"/>
      <c r="AF27" s="121" t="s">
        <v>61</v>
      </c>
      <c r="AG27" s="128"/>
      <c r="AH27" s="122"/>
      <c r="AI27" s="45"/>
      <c r="AJ27" s="89"/>
      <c r="AK27" s="89"/>
      <c r="AL27" s="121" t="s">
        <v>61</v>
      </c>
      <c r="AM27" s="128"/>
      <c r="AN27" s="122"/>
      <c r="AO27" s="44"/>
      <c r="AP27" s="44"/>
      <c r="AQ27" s="44"/>
      <c r="AR27" s="121" t="s">
        <v>61</v>
      </c>
      <c r="AS27" s="128"/>
      <c r="AT27" s="122"/>
      <c r="AU27" s="44"/>
      <c r="AV27" s="44"/>
      <c r="AW27" s="44"/>
      <c r="AX27" s="121" t="s">
        <v>61</v>
      </c>
      <c r="AY27" s="128"/>
      <c r="AZ27" s="122"/>
      <c r="BA27" s="44"/>
      <c r="BB27" s="44"/>
      <c r="BC27" s="44"/>
      <c r="BD27" s="121" t="s">
        <v>61</v>
      </c>
      <c r="BE27" s="128"/>
      <c r="BF27" s="122"/>
      <c r="BG27" s="44"/>
      <c r="BH27" s="44"/>
      <c r="BI27" s="44"/>
      <c r="BJ27" s="121" t="s">
        <v>61</v>
      </c>
      <c r="BK27" s="128"/>
      <c r="BL27" s="122"/>
      <c r="BM27" s="44"/>
      <c r="BN27" s="44"/>
      <c r="BO27" s="44"/>
      <c r="BP27" s="121" t="s">
        <v>61</v>
      </c>
      <c r="BQ27" s="128"/>
      <c r="BR27" s="122"/>
      <c r="BS27" s="44"/>
      <c r="BT27" s="44"/>
      <c r="BU27" s="44"/>
      <c r="BV27" s="121" t="s">
        <v>61</v>
      </c>
      <c r="BW27" s="128"/>
      <c r="BX27" s="122"/>
      <c r="BY27" s="44"/>
      <c r="BZ27" s="44"/>
      <c r="CA27" s="44"/>
      <c r="CB27" s="121" t="s">
        <v>61</v>
      </c>
      <c r="CC27" s="128"/>
      <c r="CD27" s="122"/>
      <c r="CE27" s="44"/>
      <c r="CF27" s="44"/>
      <c r="CG27" s="44"/>
      <c r="CH27" s="121" t="s">
        <v>61</v>
      </c>
      <c r="CI27" s="128"/>
      <c r="CJ27" s="122"/>
      <c r="CK27" s="44"/>
      <c r="CL27" s="44"/>
      <c r="CM27" s="44"/>
      <c r="CN27" s="121" t="s">
        <v>61</v>
      </c>
      <c r="CO27" s="128"/>
      <c r="CP27" s="122"/>
      <c r="CQ27" s="44"/>
      <c r="CR27" s="44"/>
      <c r="CS27" s="44"/>
      <c r="CT27" s="121" t="s">
        <v>61</v>
      </c>
      <c r="CU27" s="128"/>
      <c r="CV27" s="122"/>
      <c r="CW27" s="44"/>
      <c r="CX27" s="44"/>
      <c r="CY27" s="44"/>
      <c r="CZ27" s="121" t="s">
        <v>61</v>
      </c>
      <c r="DA27" s="128"/>
      <c r="DB27" s="122"/>
      <c r="DC27" s="44"/>
      <c r="DD27" s="44"/>
      <c r="DE27" s="44"/>
      <c r="DF27" s="121" t="s">
        <v>61</v>
      </c>
      <c r="DG27" s="128"/>
      <c r="DH27" s="122"/>
      <c r="DI27" s="44"/>
      <c r="DJ27" s="77"/>
      <c r="DK27" s="77"/>
      <c r="DL27" s="121" t="s">
        <v>61</v>
      </c>
      <c r="DM27" s="128"/>
      <c r="DN27" s="122"/>
      <c r="DO27" s="44"/>
      <c r="DP27" s="77"/>
      <c r="DQ27" s="77"/>
      <c r="DR27" s="121" t="s">
        <v>61</v>
      </c>
      <c r="DS27" s="128"/>
      <c r="DT27" s="122"/>
      <c r="DU27" s="44"/>
      <c r="DV27" s="77"/>
      <c r="DW27" s="77"/>
      <c r="DX27" s="121" t="s">
        <v>61</v>
      </c>
      <c r="DY27" s="128"/>
      <c r="DZ27" s="122"/>
      <c r="EA27" s="44"/>
      <c r="EB27" s="77"/>
      <c r="EC27" s="77"/>
      <c r="ED27" s="121" t="s">
        <v>61</v>
      </c>
      <c r="EE27" s="128"/>
      <c r="EF27" s="122"/>
      <c r="EG27" s="44"/>
      <c r="EH27" s="77"/>
      <c r="EI27" s="77"/>
      <c r="EJ27" s="121" t="s">
        <v>61</v>
      </c>
      <c r="EK27" s="128"/>
      <c r="EL27" s="122"/>
      <c r="EM27" s="44"/>
      <c r="EN27" s="77"/>
      <c r="EO27" s="77"/>
      <c r="EP27" s="121" t="s">
        <v>61</v>
      </c>
      <c r="EQ27" s="128"/>
      <c r="ER27" s="122"/>
      <c r="ES27" s="44"/>
      <c r="ET27" s="77"/>
      <c r="EU27" s="77"/>
      <c r="EV27" s="121" t="s">
        <v>61</v>
      </c>
      <c r="EW27" s="128"/>
      <c r="EX27" s="122"/>
      <c r="EY27" s="44"/>
      <c r="EZ27" s="77"/>
      <c r="FA27" s="77"/>
      <c r="FB27" s="121" t="s">
        <v>61</v>
      </c>
      <c r="FC27" s="128"/>
      <c r="FD27" s="122"/>
      <c r="FE27" s="44"/>
      <c r="FF27" s="77"/>
      <c r="FG27" s="77"/>
      <c r="FH27" s="121" t="s">
        <v>61</v>
      </c>
      <c r="FI27" s="128"/>
      <c r="FJ27" s="122"/>
      <c r="FK27" s="44"/>
      <c r="FL27" s="77"/>
      <c r="FM27" s="77"/>
      <c r="FN27" s="121" t="s">
        <v>61</v>
      </c>
      <c r="FO27" s="128"/>
      <c r="FP27" s="122"/>
      <c r="FQ27" s="44"/>
      <c r="FR27" s="77"/>
      <c r="FS27" s="77"/>
      <c r="FT27" s="121" t="s">
        <v>61</v>
      </c>
      <c r="FU27" s="128"/>
      <c r="FV27" s="122"/>
      <c r="FW27" s="44"/>
      <c r="FX27" s="77"/>
      <c r="FY27" s="77"/>
      <c r="FZ27" s="121" t="s">
        <v>61</v>
      </c>
      <c r="GA27" s="128"/>
      <c r="GB27" s="122"/>
      <c r="GC27" s="44"/>
      <c r="GD27" s="77"/>
      <c r="GE27" s="77"/>
      <c r="GF27" s="121" t="s">
        <v>61</v>
      </c>
      <c r="GG27" s="128"/>
      <c r="GH27" s="122"/>
      <c r="GI27" s="77"/>
      <c r="GJ27" s="77"/>
      <c r="GK27" s="121" t="s">
        <v>61</v>
      </c>
      <c r="GL27" s="128"/>
      <c r="GM27" s="122"/>
      <c r="GN27" s="79"/>
      <c r="GO27" s="80"/>
      <c r="GP27" s="173" t="s">
        <v>61</v>
      </c>
      <c r="GQ27" s="174"/>
      <c r="GR27" s="175"/>
      <c r="GS27" s="79"/>
      <c r="GT27" s="80"/>
      <c r="GU27" s="173" t="s">
        <v>61</v>
      </c>
      <c r="GV27" s="174"/>
      <c r="GW27" s="175"/>
      <c r="GX27" s="79"/>
      <c r="GY27" s="80"/>
      <c r="GZ27" s="173" t="s">
        <v>61</v>
      </c>
      <c r="HA27" s="174"/>
      <c r="HB27" s="175"/>
    </row>
    <row r="28" spans="1:210" ht="174.95" customHeight="1" x14ac:dyDescent="0.25">
      <c r="A28" s="153"/>
      <c r="B28" s="153"/>
      <c r="C28" s="153"/>
      <c r="D28" s="153"/>
      <c r="E28" s="154"/>
      <c r="F28" s="157"/>
      <c r="G28" s="158"/>
      <c r="H28" s="110" t="s">
        <v>66</v>
      </c>
      <c r="I28" s="110" t="s">
        <v>63</v>
      </c>
      <c r="J28" s="46" t="s">
        <v>65</v>
      </c>
      <c r="K28" s="46"/>
      <c r="L28" s="129" t="s">
        <v>48</v>
      </c>
      <c r="M28" s="130"/>
      <c r="N28" s="73" t="s">
        <v>66</v>
      </c>
      <c r="O28" s="73" t="s">
        <v>63</v>
      </c>
      <c r="P28" s="38" t="s">
        <v>65</v>
      </c>
      <c r="Q28" s="78"/>
      <c r="R28" s="129" t="s">
        <v>27</v>
      </c>
      <c r="S28" s="130"/>
      <c r="T28" s="73" t="s">
        <v>66</v>
      </c>
      <c r="U28" s="73" t="s">
        <v>63</v>
      </c>
      <c r="V28" s="38" t="s">
        <v>65</v>
      </c>
      <c r="W28" s="38"/>
      <c r="X28" s="129" t="s">
        <v>49</v>
      </c>
      <c r="Y28" s="130"/>
      <c r="Z28" s="73" t="s">
        <v>66</v>
      </c>
      <c r="AA28" s="73" t="s">
        <v>63</v>
      </c>
      <c r="AB28" s="38" t="s">
        <v>65</v>
      </c>
      <c r="AC28" s="78"/>
      <c r="AD28" s="129" t="s">
        <v>50</v>
      </c>
      <c r="AE28" s="130"/>
      <c r="AF28" s="73" t="s">
        <v>66</v>
      </c>
      <c r="AG28" s="73" t="s">
        <v>63</v>
      </c>
      <c r="AH28" s="38" t="s">
        <v>65</v>
      </c>
      <c r="AI28" s="78"/>
      <c r="AJ28" s="169" t="s">
        <v>51</v>
      </c>
      <c r="AK28" s="170"/>
      <c r="AL28" s="73" t="s">
        <v>66</v>
      </c>
      <c r="AM28" s="73" t="s">
        <v>63</v>
      </c>
      <c r="AN28" s="38" t="s">
        <v>65</v>
      </c>
      <c r="AO28" s="78"/>
      <c r="AP28" s="131" t="s">
        <v>53</v>
      </c>
      <c r="AQ28" s="133"/>
      <c r="AR28" s="73" t="s">
        <v>66</v>
      </c>
      <c r="AS28" s="73" t="s">
        <v>63</v>
      </c>
      <c r="AT28" s="38" t="s">
        <v>65</v>
      </c>
      <c r="AU28" s="78"/>
      <c r="AV28" s="131" t="s">
        <v>54</v>
      </c>
      <c r="AW28" s="133"/>
      <c r="AX28" s="73" t="s">
        <v>66</v>
      </c>
      <c r="AY28" s="73" t="s">
        <v>63</v>
      </c>
      <c r="AZ28" s="38" t="s">
        <v>65</v>
      </c>
      <c r="BA28" s="78"/>
      <c r="BB28" s="131" t="s">
        <v>55</v>
      </c>
      <c r="BC28" s="133"/>
      <c r="BD28" s="73" t="s">
        <v>66</v>
      </c>
      <c r="BE28" s="73" t="s">
        <v>63</v>
      </c>
      <c r="BF28" s="38" t="s">
        <v>65</v>
      </c>
      <c r="BG28" s="78"/>
      <c r="BH28" s="131" t="s">
        <v>56</v>
      </c>
      <c r="BI28" s="133"/>
      <c r="BJ28" s="73" t="s">
        <v>66</v>
      </c>
      <c r="BK28" s="73" t="s">
        <v>63</v>
      </c>
      <c r="BL28" s="38" t="s">
        <v>65</v>
      </c>
      <c r="BM28" s="78"/>
      <c r="BN28" s="129" t="s">
        <v>28</v>
      </c>
      <c r="BO28" s="130"/>
      <c r="BP28" s="73" t="s">
        <v>66</v>
      </c>
      <c r="BQ28" s="73" t="s">
        <v>63</v>
      </c>
      <c r="BR28" s="38" t="s">
        <v>65</v>
      </c>
      <c r="BS28" s="78"/>
      <c r="BT28" s="129" t="s">
        <v>29</v>
      </c>
      <c r="BU28" s="130"/>
      <c r="BV28" s="73" t="s">
        <v>66</v>
      </c>
      <c r="BW28" s="73" t="s">
        <v>63</v>
      </c>
      <c r="BX28" s="38" t="s">
        <v>65</v>
      </c>
      <c r="BY28" s="78"/>
      <c r="BZ28" s="129" t="s">
        <v>30</v>
      </c>
      <c r="CA28" s="130"/>
      <c r="CB28" s="73" t="s">
        <v>66</v>
      </c>
      <c r="CC28" s="73" t="s">
        <v>63</v>
      </c>
      <c r="CD28" s="38" t="s">
        <v>65</v>
      </c>
      <c r="CE28" s="78"/>
      <c r="CF28" s="129" t="s">
        <v>43</v>
      </c>
      <c r="CG28" s="130"/>
      <c r="CH28" s="73" t="s">
        <v>66</v>
      </c>
      <c r="CI28" s="73" t="s">
        <v>63</v>
      </c>
      <c r="CJ28" s="38" t="s">
        <v>65</v>
      </c>
      <c r="CK28" s="78"/>
      <c r="CL28" s="129" t="s">
        <v>111</v>
      </c>
      <c r="CM28" s="130"/>
      <c r="CN28" s="73" t="s">
        <v>66</v>
      </c>
      <c r="CO28" s="73" t="s">
        <v>63</v>
      </c>
      <c r="CP28" s="38" t="s">
        <v>65</v>
      </c>
      <c r="CQ28" s="78"/>
      <c r="CR28" s="131" t="s">
        <v>57</v>
      </c>
      <c r="CS28" s="132"/>
      <c r="CT28" s="73" t="s">
        <v>66</v>
      </c>
      <c r="CU28" s="73" t="s">
        <v>63</v>
      </c>
      <c r="CV28" s="38" t="s">
        <v>65</v>
      </c>
      <c r="CW28" s="78"/>
      <c r="CX28" s="129" t="s">
        <v>31</v>
      </c>
      <c r="CY28" s="130"/>
      <c r="CZ28" s="73" t="s">
        <v>66</v>
      </c>
      <c r="DA28" s="73" t="s">
        <v>63</v>
      </c>
      <c r="DB28" s="38" t="s">
        <v>65</v>
      </c>
      <c r="DC28" s="78"/>
      <c r="DD28" s="131" t="s">
        <v>58</v>
      </c>
      <c r="DE28" s="133"/>
      <c r="DF28" s="73" t="s">
        <v>66</v>
      </c>
      <c r="DG28" s="73" t="s">
        <v>63</v>
      </c>
      <c r="DH28" s="38" t="s">
        <v>65</v>
      </c>
      <c r="DI28" s="78"/>
      <c r="DJ28" s="129" t="s">
        <v>46</v>
      </c>
      <c r="DK28" s="130"/>
      <c r="DL28" s="73" t="s">
        <v>66</v>
      </c>
      <c r="DM28" s="73" t="s">
        <v>63</v>
      </c>
      <c r="DN28" s="38" t="s">
        <v>65</v>
      </c>
      <c r="DO28" s="78"/>
      <c r="DP28" s="129" t="s">
        <v>38</v>
      </c>
      <c r="DQ28" s="130"/>
      <c r="DR28" s="73" t="s">
        <v>66</v>
      </c>
      <c r="DS28" s="73" t="s">
        <v>63</v>
      </c>
      <c r="DT28" s="38" t="s">
        <v>65</v>
      </c>
      <c r="DU28" s="78"/>
      <c r="DV28" s="129" t="s">
        <v>39</v>
      </c>
      <c r="DW28" s="130"/>
      <c r="DX28" s="73" t="s">
        <v>66</v>
      </c>
      <c r="DY28" s="73" t="s">
        <v>63</v>
      </c>
      <c r="DZ28" s="38" t="s">
        <v>65</v>
      </c>
      <c r="EA28" s="78"/>
      <c r="EB28" s="129" t="s">
        <v>44</v>
      </c>
      <c r="EC28" s="130"/>
      <c r="ED28" s="73" t="s">
        <v>66</v>
      </c>
      <c r="EE28" s="73" t="s">
        <v>63</v>
      </c>
      <c r="EF28" s="38" t="s">
        <v>65</v>
      </c>
      <c r="EG28" s="78"/>
      <c r="EH28" s="129" t="s">
        <v>45</v>
      </c>
      <c r="EI28" s="130"/>
      <c r="EJ28" s="110" t="s">
        <v>66</v>
      </c>
      <c r="EK28" s="73" t="s">
        <v>63</v>
      </c>
      <c r="EL28" s="38" t="s">
        <v>65</v>
      </c>
      <c r="EM28" s="78"/>
      <c r="EN28" s="129" t="s">
        <v>109</v>
      </c>
      <c r="EO28" s="130"/>
      <c r="EP28" s="73" t="s">
        <v>66</v>
      </c>
      <c r="EQ28" s="73" t="s">
        <v>63</v>
      </c>
      <c r="ER28" s="38" t="s">
        <v>65</v>
      </c>
      <c r="ES28" s="78"/>
      <c r="ET28" s="129" t="s">
        <v>34</v>
      </c>
      <c r="EU28" s="130"/>
      <c r="EV28" s="73" t="s">
        <v>66</v>
      </c>
      <c r="EW28" s="73" t="s">
        <v>63</v>
      </c>
      <c r="EX28" s="38" t="s">
        <v>65</v>
      </c>
      <c r="EY28" s="78"/>
      <c r="EZ28" s="129" t="s">
        <v>35</v>
      </c>
      <c r="FA28" s="130"/>
      <c r="FB28" s="73" t="s">
        <v>66</v>
      </c>
      <c r="FC28" s="73" t="s">
        <v>63</v>
      </c>
      <c r="FD28" s="38" t="s">
        <v>65</v>
      </c>
      <c r="FE28" s="78"/>
      <c r="FF28" s="129" t="s">
        <v>36</v>
      </c>
      <c r="FG28" s="130"/>
      <c r="FH28" s="73" t="s">
        <v>66</v>
      </c>
      <c r="FI28" s="73" t="s">
        <v>63</v>
      </c>
      <c r="FJ28" s="38" t="s">
        <v>65</v>
      </c>
      <c r="FK28" s="78"/>
      <c r="FL28" s="167" t="s">
        <v>47</v>
      </c>
      <c r="FM28" s="168"/>
      <c r="FN28" s="73" t="s">
        <v>66</v>
      </c>
      <c r="FO28" s="73" t="s">
        <v>63</v>
      </c>
      <c r="FP28" s="38" t="s">
        <v>65</v>
      </c>
      <c r="FQ28" s="78"/>
      <c r="FR28" s="167" t="s">
        <v>37</v>
      </c>
      <c r="FS28" s="168"/>
      <c r="FT28" s="73" t="s">
        <v>66</v>
      </c>
      <c r="FU28" s="73" t="s">
        <v>63</v>
      </c>
      <c r="FV28" s="38" t="s">
        <v>65</v>
      </c>
      <c r="FW28" s="78"/>
      <c r="FX28" s="167" t="s">
        <v>113</v>
      </c>
      <c r="FY28" s="168"/>
      <c r="FZ28" s="73" t="s">
        <v>66</v>
      </c>
      <c r="GA28" s="73" t="s">
        <v>63</v>
      </c>
      <c r="GB28" s="38" t="s">
        <v>65</v>
      </c>
      <c r="GC28" s="47"/>
      <c r="GD28" s="167" t="s">
        <v>114</v>
      </c>
      <c r="GE28" s="168"/>
      <c r="GF28" s="76" t="s">
        <v>66</v>
      </c>
      <c r="GG28" s="76" t="s">
        <v>63</v>
      </c>
      <c r="GH28" s="38" t="s">
        <v>65</v>
      </c>
      <c r="GI28" s="167" t="s">
        <v>107</v>
      </c>
      <c r="GJ28" s="168"/>
      <c r="GK28" s="76" t="s">
        <v>66</v>
      </c>
      <c r="GL28" s="76" t="s">
        <v>63</v>
      </c>
      <c r="GM28" s="38" t="s">
        <v>65</v>
      </c>
      <c r="GN28" s="176" t="s">
        <v>115</v>
      </c>
      <c r="GO28" s="177"/>
      <c r="GP28" s="81" t="s">
        <v>66</v>
      </c>
      <c r="GQ28" s="82" t="s">
        <v>63</v>
      </c>
      <c r="GR28" s="83" t="s">
        <v>65</v>
      </c>
      <c r="GS28" s="176" t="s">
        <v>108</v>
      </c>
      <c r="GT28" s="177"/>
      <c r="GU28" s="81" t="s">
        <v>66</v>
      </c>
      <c r="GV28" s="82" t="s">
        <v>63</v>
      </c>
      <c r="GW28" s="83" t="s">
        <v>65</v>
      </c>
      <c r="GX28" s="176" t="s">
        <v>112</v>
      </c>
      <c r="GY28" s="177"/>
      <c r="GZ28" s="81" t="s">
        <v>66</v>
      </c>
      <c r="HA28" s="82" t="s">
        <v>63</v>
      </c>
      <c r="HB28" s="83" t="s">
        <v>65</v>
      </c>
    </row>
    <row r="29" spans="1:210" ht="15" customHeight="1" x14ac:dyDescent="0.25">
      <c r="A29" s="25"/>
      <c r="B29" s="26"/>
      <c r="C29" s="26"/>
      <c r="D29" s="26"/>
      <c r="E29" s="26"/>
      <c r="F29" s="2" t="s">
        <v>23</v>
      </c>
      <c r="G29" s="2">
        <v>15</v>
      </c>
      <c r="H29" s="111"/>
      <c r="I29" s="111"/>
      <c r="J29" s="2"/>
      <c r="K29" s="2"/>
      <c r="L29" s="2" t="s">
        <v>23</v>
      </c>
      <c r="M29" s="2">
        <v>5</v>
      </c>
      <c r="N29" s="2"/>
      <c r="O29" s="2"/>
      <c r="P29" s="2"/>
      <c r="Q29" s="2"/>
      <c r="R29" s="2" t="s">
        <v>23</v>
      </c>
      <c r="S29" s="2"/>
      <c r="T29" s="2"/>
      <c r="U29" s="2"/>
      <c r="V29" s="2"/>
      <c r="W29" s="2"/>
      <c r="X29" s="2" t="s">
        <v>23</v>
      </c>
      <c r="Y29" s="2"/>
      <c r="Z29" s="2"/>
      <c r="AA29" s="2"/>
      <c r="AB29" s="2"/>
      <c r="AC29" s="48"/>
      <c r="AD29" s="2" t="s">
        <v>23</v>
      </c>
      <c r="AE29" s="2"/>
      <c r="AF29" s="2"/>
      <c r="AG29" s="2"/>
      <c r="AH29" s="2"/>
      <c r="AI29" s="48"/>
      <c r="AJ29" s="2" t="s">
        <v>23</v>
      </c>
      <c r="AK29" s="2"/>
      <c r="AL29" s="2"/>
      <c r="AM29" s="2"/>
      <c r="AN29" s="2"/>
      <c r="AO29" s="48"/>
      <c r="AP29" s="2" t="s">
        <v>23</v>
      </c>
      <c r="AQ29" s="2">
        <v>2</v>
      </c>
      <c r="AR29" s="2"/>
      <c r="AS29" s="2"/>
      <c r="AT29" s="2"/>
      <c r="AU29" s="48"/>
      <c r="AV29" s="2" t="s">
        <v>23</v>
      </c>
      <c r="AW29" s="2">
        <v>10</v>
      </c>
      <c r="AX29" s="13"/>
      <c r="AY29" s="2"/>
      <c r="AZ29" s="2"/>
      <c r="BA29" s="48"/>
      <c r="BB29" s="2" t="s">
        <v>23</v>
      </c>
      <c r="BC29" s="2">
        <v>15</v>
      </c>
      <c r="BD29" s="2"/>
      <c r="BE29" s="2"/>
      <c r="BF29" s="2"/>
      <c r="BG29" s="48"/>
      <c r="BH29" s="2" t="s">
        <v>23</v>
      </c>
      <c r="BI29" s="2">
        <v>5</v>
      </c>
      <c r="BJ29" s="2"/>
      <c r="BK29" s="2"/>
      <c r="BL29" s="2"/>
      <c r="BM29" s="48"/>
      <c r="BN29" s="2" t="s">
        <v>23</v>
      </c>
      <c r="BO29" s="2">
        <v>3</v>
      </c>
      <c r="BP29" s="2"/>
      <c r="BQ29" s="2"/>
      <c r="BR29" s="2"/>
      <c r="BS29" s="48"/>
      <c r="BT29" s="2" t="s">
        <v>23</v>
      </c>
      <c r="BU29" s="2"/>
      <c r="BV29" s="2"/>
      <c r="BW29" s="2"/>
      <c r="BX29" s="2"/>
      <c r="BY29" s="48"/>
      <c r="BZ29" s="2" t="s">
        <v>23</v>
      </c>
      <c r="CA29" s="2">
        <v>10</v>
      </c>
      <c r="CB29" s="2"/>
      <c r="CC29" s="2"/>
      <c r="CD29" s="2"/>
      <c r="CE29" s="48"/>
      <c r="CF29" s="2" t="s">
        <v>23</v>
      </c>
      <c r="CG29" s="2">
        <v>20</v>
      </c>
      <c r="CH29" s="2"/>
      <c r="CI29" s="2"/>
      <c r="CJ29" s="2"/>
      <c r="CK29" s="48"/>
      <c r="CL29" s="2" t="s">
        <v>23</v>
      </c>
      <c r="CM29" s="2">
        <v>5</v>
      </c>
      <c r="CN29" s="2"/>
      <c r="CO29" s="2"/>
      <c r="CP29" s="2"/>
      <c r="CQ29" s="48"/>
      <c r="CR29" s="2" t="s">
        <v>23</v>
      </c>
      <c r="CS29" s="2"/>
      <c r="CT29" s="2"/>
      <c r="CU29" s="2"/>
      <c r="CV29" s="2"/>
      <c r="CW29" s="48"/>
      <c r="CX29" s="2" t="s">
        <v>23</v>
      </c>
      <c r="CY29" s="2"/>
      <c r="CZ29" s="2"/>
      <c r="DA29" s="2"/>
      <c r="DB29" s="2"/>
      <c r="DC29" s="48"/>
      <c r="DD29" s="2" t="s">
        <v>23</v>
      </c>
      <c r="DE29" s="2"/>
      <c r="DF29" s="2"/>
      <c r="DG29" s="2"/>
      <c r="DH29" s="2"/>
      <c r="DI29" s="48"/>
      <c r="DJ29" s="2" t="s">
        <v>23</v>
      </c>
      <c r="DK29" s="2">
        <v>12</v>
      </c>
      <c r="DL29" s="2"/>
      <c r="DM29" s="2"/>
      <c r="DN29" s="2"/>
      <c r="DO29" s="48"/>
      <c r="DP29" s="2" t="s">
        <v>23</v>
      </c>
      <c r="DQ29" s="2">
        <v>30</v>
      </c>
      <c r="DR29" s="2"/>
      <c r="DS29" s="2"/>
      <c r="DT29" s="2"/>
      <c r="DU29" s="48"/>
      <c r="DV29" s="2" t="s">
        <v>23</v>
      </c>
      <c r="DW29" s="2">
        <v>36</v>
      </c>
      <c r="DX29" s="2"/>
      <c r="DY29" s="2"/>
      <c r="DZ29" s="2"/>
      <c r="EA29" s="48"/>
      <c r="EB29" s="2" t="s">
        <v>23</v>
      </c>
      <c r="EC29" s="2">
        <v>35</v>
      </c>
      <c r="ED29" s="2"/>
      <c r="EE29" s="2"/>
      <c r="EF29" s="2"/>
      <c r="EG29" s="48"/>
      <c r="EH29" s="2" t="s">
        <v>23</v>
      </c>
      <c r="EI29" s="2">
        <v>5</v>
      </c>
      <c r="EJ29" s="111"/>
      <c r="EK29" s="2"/>
      <c r="EL29" s="2"/>
      <c r="EM29" s="48"/>
      <c r="EN29" s="2" t="s">
        <v>23</v>
      </c>
      <c r="EO29" s="2">
        <v>12</v>
      </c>
      <c r="EP29" s="2"/>
      <c r="EQ29" s="2"/>
      <c r="ER29" s="2"/>
      <c r="ES29" s="48"/>
      <c r="ET29" s="2" t="s">
        <v>23</v>
      </c>
      <c r="EU29" s="2">
        <v>7</v>
      </c>
      <c r="EV29" s="2"/>
      <c r="EW29" s="2"/>
      <c r="EX29" s="2"/>
      <c r="EY29" s="48"/>
      <c r="EZ29" s="2" t="s">
        <v>23</v>
      </c>
      <c r="FA29" s="2">
        <v>4</v>
      </c>
      <c r="FB29" s="2"/>
      <c r="FC29" s="2"/>
      <c r="FD29" s="2"/>
      <c r="FE29" s="48"/>
      <c r="FF29" s="2" t="s">
        <v>23</v>
      </c>
      <c r="FG29" s="2">
        <v>4</v>
      </c>
      <c r="FH29" s="2"/>
      <c r="FI29" s="2"/>
      <c r="FJ29" s="2"/>
      <c r="FK29" s="48"/>
      <c r="FL29" s="2" t="s">
        <v>23</v>
      </c>
      <c r="FM29" s="2">
        <v>7</v>
      </c>
      <c r="FN29" s="2"/>
      <c r="FO29" s="2"/>
      <c r="FP29" s="2"/>
      <c r="FQ29" s="48"/>
      <c r="FR29" s="2" t="s">
        <v>23</v>
      </c>
      <c r="FS29" s="2">
        <v>19</v>
      </c>
      <c r="FT29" s="2"/>
      <c r="FU29" s="2"/>
      <c r="FV29" s="2"/>
      <c r="FW29" s="48"/>
      <c r="FX29" s="2" t="s">
        <v>23</v>
      </c>
      <c r="FY29" s="57">
        <v>7</v>
      </c>
      <c r="FZ29" s="2"/>
      <c r="GA29" s="2"/>
      <c r="GB29" s="2"/>
      <c r="GC29" s="2"/>
      <c r="GD29" s="2" t="s">
        <v>23</v>
      </c>
      <c r="GE29" s="57">
        <v>8</v>
      </c>
      <c r="GF29" s="2"/>
      <c r="GG29" s="2"/>
      <c r="GH29" s="2"/>
      <c r="GI29" s="2" t="s">
        <v>23</v>
      </c>
      <c r="GJ29" s="57">
        <v>11</v>
      </c>
      <c r="GK29" s="2"/>
      <c r="GL29" s="2"/>
      <c r="GM29" s="2"/>
      <c r="GN29" s="84" t="s">
        <v>23</v>
      </c>
      <c r="GO29" s="85">
        <v>16</v>
      </c>
      <c r="GP29" s="86"/>
      <c r="GQ29" s="86"/>
      <c r="GR29" s="86"/>
      <c r="GS29" s="84" t="s">
        <v>23</v>
      </c>
      <c r="GT29" s="85">
        <v>2</v>
      </c>
      <c r="GU29" s="86"/>
      <c r="GV29" s="86"/>
      <c r="GW29" s="86"/>
      <c r="GX29" s="84" t="s">
        <v>23</v>
      </c>
      <c r="GY29" s="85">
        <v>40</v>
      </c>
      <c r="GZ29" s="86"/>
      <c r="HA29" s="86"/>
      <c r="HB29" s="86"/>
    </row>
    <row r="30" spans="1:210" ht="15" customHeight="1" x14ac:dyDescent="0.25">
      <c r="A30" s="25"/>
      <c r="B30" s="26"/>
      <c r="C30" s="26"/>
      <c r="D30" s="26"/>
      <c r="E30" s="26"/>
      <c r="F30" s="2" t="s">
        <v>24</v>
      </c>
      <c r="G30" s="32">
        <f>(70+15)/60</f>
        <v>1.4166666666666667</v>
      </c>
      <c r="H30" s="112"/>
      <c r="I30" s="112"/>
      <c r="J30" s="32"/>
      <c r="K30" s="32"/>
      <c r="L30" s="2" t="s">
        <v>24</v>
      </c>
      <c r="M30" s="2">
        <f>(30+15)/60</f>
        <v>0.75</v>
      </c>
      <c r="N30" s="2"/>
      <c r="O30" s="2"/>
      <c r="P30" s="2"/>
      <c r="Q30" s="2"/>
      <c r="R30" s="2" t="s">
        <v>24</v>
      </c>
      <c r="S30" s="8"/>
      <c r="T30" s="8"/>
      <c r="U30" s="8"/>
      <c r="V30" s="8"/>
      <c r="W30" s="8"/>
      <c r="X30" s="2" t="s">
        <v>24</v>
      </c>
      <c r="Y30" s="8"/>
      <c r="Z30" s="8"/>
      <c r="AA30" s="8"/>
      <c r="AB30" s="8"/>
      <c r="AC30" s="49"/>
      <c r="AD30" s="2" t="s">
        <v>24</v>
      </c>
      <c r="AE30" s="8"/>
      <c r="AF30" s="8"/>
      <c r="AG30" s="8"/>
      <c r="AH30" s="8"/>
      <c r="AI30" s="49"/>
      <c r="AJ30" s="2" t="s">
        <v>24</v>
      </c>
      <c r="AK30" s="8"/>
      <c r="AL30" s="8"/>
      <c r="AM30" s="8"/>
      <c r="AN30" s="8"/>
      <c r="AO30" s="49"/>
      <c r="AP30" s="2" t="s">
        <v>24</v>
      </c>
      <c r="AQ30" s="8">
        <f>(20+15)/60</f>
        <v>0.58333333333333337</v>
      </c>
      <c r="AR30" s="8"/>
      <c r="AS30" s="8"/>
      <c r="AT30" s="8"/>
      <c r="AU30" s="49"/>
      <c r="AV30" s="2" t="s">
        <v>24</v>
      </c>
      <c r="AW30" s="8">
        <f>(30+15)/60</f>
        <v>0.75</v>
      </c>
      <c r="AX30" s="50"/>
      <c r="AY30" s="8"/>
      <c r="AZ30" s="8"/>
      <c r="BA30" s="49"/>
      <c r="BB30" s="2" t="s">
        <v>24</v>
      </c>
      <c r="BC30" s="8">
        <f>(30+15)/60</f>
        <v>0.75</v>
      </c>
      <c r="BD30" s="8"/>
      <c r="BE30" s="8"/>
      <c r="BF30" s="8"/>
      <c r="BG30" s="49"/>
      <c r="BH30" s="2" t="s">
        <v>24</v>
      </c>
      <c r="BI30" s="8">
        <f>(30+15)/60</f>
        <v>0.75</v>
      </c>
      <c r="BJ30" s="8"/>
      <c r="BK30" s="8"/>
      <c r="BL30" s="8"/>
      <c r="BM30" s="49"/>
      <c r="BN30" s="2" t="s">
        <v>24</v>
      </c>
      <c r="BO30" s="8">
        <f>(15+15)/60</f>
        <v>0.5</v>
      </c>
      <c r="BP30" s="8"/>
      <c r="BQ30" s="8"/>
      <c r="BR30" s="8"/>
      <c r="BS30" s="49"/>
      <c r="BT30" s="2" t="s">
        <v>24</v>
      </c>
      <c r="BU30" s="8"/>
      <c r="BV30" s="8"/>
      <c r="BW30" s="8"/>
      <c r="BX30" s="8"/>
      <c r="BY30" s="49"/>
      <c r="BZ30" s="2" t="s">
        <v>24</v>
      </c>
      <c r="CA30" s="8">
        <f>(30+15)/60</f>
        <v>0.75</v>
      </c>
      <c r="CB30" s="8"/>
      <c r="CC30" s="8"/>
      <c r="CD30" s="8"/>
      <c r="CE30" s="49"/>
      <c r="CF30" s="2" t="s">
        <v>24</v>
      </c>
      <c r="CG30" s="8">
        <f>(60+15)/60</f>
        <v>1.25</v>
      </c>
      <c r="CH30" s="8"/>
      <c r="CI30" s="8"/>
      <c r="CJ30" s="8"/>
      <c r="CK30" s="49"/>
      <c r="CL30" s="2" t="s">
        <v>24</v>
      </c>
      <c r="CM30" s="8">
        <f>(15+15)/60</f>
        <v>0.5</v>
      </c>
      <c r="CN30" s="8"/>
      <c r="CO30" s="8"/>
      <c r="CP30" s="8"/>
      <c r="CQ30" s="49"/>
      <c r="CR30" s="2" t="s">
        <v>24</v>
      </c>
      <c r="CS30" s="8"/>
      <c r="CT30" s="8"/>
      <c r="CU30" s="8"/>
      <c r="CV30" s="8"/>
      <c r="CW30" s="49"/>
      <c r="CX30" s="2" t="s">
        <v>24</v>
      </c>
      <c r="CY30" s="8"/>
      <c r="CZ30" s="8"/>
      <c r="DA30" s="8"/>
      <c r="DB30" s="8"/>
      <c r="DC30" s="49"/>
      <c r="DD30" s="2" t="s">
        <v>24</v>
      </c>
      <c r="DE30" s="8"/>
      <c r="DF30" s="8"/>
      <c r="DG30" s="8"/>
      <c r="DH30" s="8"/>
      <c r="DI30" s="49"/>
      <c r="DJ30" s="2" t="s">
        <v>24</v>
      </c>
      <c r="DK30" s="8">
        <f>(40+15)/60</f>
        <v>0.91666666666666663</v>
      </c>
      <c r="DL30" s="8"/>
      <c r="DM30" s="8"/>
      <c r="DN30" s="8"/>
      <c r="DO30" s="49"/>
      <c r="DP30" s="2" t="s">
        <v>24</v>
      </c>
      <c r="DQ30" s="8">
        <f>(40+15)/60</f>
        <v>0.91666666666666663</v>
      </c>
      <c r="DR30" s="8"/>
      <c r="DS30" s="8"/>
      <c r="DT30" s="8"/>
      <c r="DU30" s="49"/>
      <c r="DV30" s="2" t="s">
        <v>24</v>
      </c>
      <c r="DW30" s="8">
        <f>(40+15)/60</f>
        <v>0.91666666666666663</v>
      </c>
      <c r="DX30" s="8"/>
      <c r="DY30" s="8"/>
      <c r="DZ30" s="8"/>
      <c r="EA30" s="49"/>
      <c r="EB30" s="2" t="s">
        <v>24</v>
      </c>
      <c r="EC30" s="8">
        <f>(35+15)/60</f>
        <v>0.83333333333333337</v>
      </c>
      <c r="ED30" s="8"/>
      <c r="EE30" s="8"/>
      <c r="EF30" s="8"/>
      <c r="EG30" s="49"/>
      <c r="EH30" s="2" t="s">
        <v>24</v>
      </c>
      <c r="EI30" s="8">
        <f>(40+15)/60</f>
        <v>0.91666666666666663</v>
      </c>
      <c r="EJ30" s="119"/>
      <c r="EK30" s="8"/>
      <c r="EL30" s="8"/>
      <c r="EM30" s="49"/>
      <c r="EN30" s="2" t="s">
        <v>24</v>
      </c>
      <c r="EO30" s="8">
        <f>(40+15)/60</f>
        <v>0.91666666666666663</v>
      </c>
      <c r="EP30" s="8"/>
      <c r="EQ30" s="8"/>
      <c r="ER30" s="8"/>
      <c r="ES30" s="49"/>
      <c r="ET30" s="2" t="s">
        <v>24</v>
      </c>
      <c r="EU30" s="8">
        <f>(40+15)/60</f>
        <v>0.91666666666666663</v>
      </c>
      <c r="EV30" s="8"/>
      <c r="EW30" s="8"/>
      <c r="EX30" s="8"/>
      <c r="EY30" s="49"/>
      <c r="EZ30" s="2" t="s">
        <v>24</v>
      </c>
      <c r="FA30" s="8">
        <f>(40+15)/60</f>
        <v>0.91666666666666663</v>
      </c>
      <c r="FB30" s="8"/>
      <c r="FC30" s="8"/>
      <c r="FD30" s="8"/>
      <c r="FE30" s="49"/>
      <c r="FF30" s="2" t="s">
        <v>24</v>
      </c>
      <c r="FG30" s="8">
        <f>(40+15)/60</f>
        <v>0.91666666666666663</v>
      </c>
      <c r="FH30" s="8"/>
      <c r="FI30" s="8"/>
      <c r="FJ30" s="8"/>
      <c r="FK30" s="49"/>
      <c r="FL30" s="2" t="s">
        <v>24</v>
      </c>
      <c r="FM30" s="8">
        <f>(40+15)/60</f>
        <v>0.91666666666666663</v>
      </c>
      <c r="FN30" s="8"/>
      <c r="FO30" s="8"/>
      <c r="FP30" s="8"/>
      <c r="FQ30" s="49"/>
      <c r="FR30" s="2" t="s">
        <v>24</v>
      </c>
      <c r="FS30" s="8">
        <f>(40+15)/60</f>
        <v>0.91666666666666663</v>
      </c>
      <c r="FT30" s="8"/>
      <c r="FU30" s="8"/>
      <c r="FV30" s="8"/>
      <c r="FW30" s="49"/>
      <c r="FX30" s="2" t="s">
        <v>24</v>
      </c>
      <c r="FY30" s="57">
        <f>(18+15)/60</f>
        <v>0.55000000000000004</v>
      </c>
      <c r="FZ30" s="8"/>
      <c r="GA30" s="8"/>
      <c r="GB30" s="8"/>
      <c r="GC30" s="8"/>
      <c r="GD30" s="2" t="s">
        <v>24</v>
      </c>
      <c r="GE30" s="57">
        <f>(30+15)/60</f>
        <v>0.75</v>
      </c>
      <c r="GF30" s="8"/>
      <c r="GG30" s="8"/>
      <c r="GH30" s="8"/>
      <c r="GI30" s="2" t="s">
        <v>24</v>
      </c>
      <c r="GJ30" s="57">
        <f>(30+15)/60</f>
        <v>0.75</v>
      </c>
      <c r="GK30" s="8"/>
      <c r="GL30" s="8"/>
      <c r="GM30" s="8"/>
      <c r="GN30" s="84" t="s">
        <v>24</v>
      </c>
      <c r="GO30" s="90">
        <f>(35+15)/60</f>
        <v>0.83333333333333337</v>
      </c>
      <c r="GP30" s="87"/>
      <c r="GQ30" s="87"/>
      <c r="GR30" s="87"/>
      <c r="GS30" s="84" t="s">
        <v>24</v>
      </c>
      <c r="GT30" s="90">
        <f>(35+15)/60</f>
        <v>0.83333333333333337</v>
      </c>
      <c r="GU30" s="87"/>
      <c r="GV30" s="87"/>
      <c r="GW30" s="87"/>
      <c r="GX30" s="84" t="s">
        <v>24</v>
      </c>
      <c r="GY30" s="90">
        <f>(40+15)/60</f>
        <v>0.91666666666666663</v>
      </c>
      <c r="GZ30" s="87"/>
      <c r="HA30" s="87"/>
      <c r="HB30" s="87"/>
    </row>
    <row r="31" spans="1:210" x14ac:dyDescent="0.25">
      <c r="A31" s="9" t="s">
        <v>0</v>
      </c>
      <c r="B31" s="40" t="s">
        <v>1</v>
      </c>
      <c r="C31" s="40" t="s">
        <v>2</v>
      </c>
      <c r="D31" s="40" t="s">
        <v>3</v>
      </c>
      <c r="E31" s="40" t="s">
        <v>25</v>
      </c>
      <c r="F31" s="134" t="s">
        <v>26</v>
      </c>
      <c r="G31" s="134"/>
      <c r="H31" s="113" t="s">
        <v>26</v>
      </c>
      <c r="I31" s="113" t="s">
        <v>26</v>
      </c>
      <c r="J31" s="54" t="s">
        <v>26</v>
      </c>
      <c r="K31" s="55"/>
      <c r="L31" s="121" t="s">
        <v>26</v>
      </c>
      <c r="M31" s="122"/>
      <c r="N31" s="54" t="s">
        <v>26</v>
      </c>
      <c r="O31" s="54" t="s">
        <v>26</v>
      </c>
      <c r="P31" s="54" t="s">
        <v>26</v>
      </c>
      <c r="Q31" s="54"/>
      <c r="R31" s="121" t="s">
        <v>26</v>
      </c>
      <c r="S31" s="122"/>
      <c r="T31" s="54" t="s">
        <v>26</v>
      </c>
      <c r="U31" s="54" t="s">
        <v>26</v>
      </c>
      <c r="V31" s="54" t="s">
        <v>26</v>
      </c>
      <c r="W31" s="54"/>
      <c r="X31" s="121" t="s">
        <v>26</v>
      </c>
      <c r="Y31" s="122"/>
      <c r="Z31" s="54" t="s">
        <v>26</v>
      </c>
      <c r="AA31" s="54" t="s">
        <v>26</v>
      </c>
      <c r="AB31" s="54" t="s">
        <v>26</v>
      </c>
      <c r="AC31" s="56"/>
      <c r="AD31" s="121" t="s">
        <v>26</v>
      </c>
      <c r="AE31" s="122"/>
      <c r="AF31" s="54" t="s">
        <v>26</v>
      </c>
      <c r="AG31" s="54" t="s">
        <v>26</v>
      </c>
      <c r="AH31" s="54" t="s">
        <v>26</v>
      </c>
      <c r="AI31" s="56"/>
      <c r="AJ31" s="121" t="s">
        <v>26</v>
      </c>
      <c r="AK31" s="122"/>
      <c r="AL31" s="54" t="s">
        <v>26</v>
      </c>
      <c r="AM31" s="54" t="s">
        <v>26</v>
      </c>
      <c r="AN31" s="54" t="s">
        <v>26</v>
      </c>
      <c r="AO31" s="56"/>
      <c r="AP31" s="121" t="s">
        <v>26</v>
      </c>
      <c r="AQ31" s="122"/>
      <c r="AR31" s="54" t="s">
        <v>26</v>
      </c>
      <c r="AS31" s="54" t="s">
        <v>26</v>
      </c>
      <c r="AT31" s="54" t="s">
        <v>26</v>
      </c>
      <c r="AU31" s="56"/>
      <c r="AV31" s="121" t="s">
        <v>26</v>
      </c>
      <c r="AW31" s="122"/>
      <c r="AX31" s="51" t="s">
        <v>26</v>
      </c>
      <c r="AY31" s="54" t="s">
        <v>26</v>
      </c>
      <c r="AZ31" s="54" t="s">
        <v>26</v>
      </c>
      <c r="BA31" s="56"/>
      <c r="BB31" s="121" t="s">
        <v>26</v>
      </c>
      <c r="BC31" s="122"/>
      <c r="BD31" s="54" t="s">
        <v>26</v>
      </c>
      <c r="BE31" s="54" t="s">
        <v>26</v>
      </c>
      <c r="BF31" s="54" t="s">
        <v>26</v>
      </c>
      <c r="BG31" s="56"/>
      <c r="BH31" s="121" t="s">
        <v>26</v>
      </c>
      <c r="BI31" s="122"/>
      <c r="BJ31" s="54" t="s">
        <v>26</v>
      </c>
      <c r="BK31" s="54" t="s">
        <v>26</v>
      </c>
      <c r="BL31" s="54" t="s">
        <v>26</v>
      </c>
      <c r="BM31" s="56"/>
      <c r="BN31" s="121" t="s">
        <v>26</v>
      </c>
      <c r="BO31" s="122"/>
      <c r="BP31" s="54" t="s">
        <v>26</v>
      </c>
      <c r="BQ31" s="54" t="s">
        <v>26</v>
      </c>
      <c r="BR31" s="54" t="s">
        <v>26</v>
      </c>
      <c r="BS31" s="56"/>
      <c r="BT31" s="121" t="s">
        <v>26</v>
      </c>
      <c r="BU31" s="122"/>
      <c r="BV31" s="54" t="s">
        <v>26</v>
      </c>
      <c r="BW31" s="54" t="s">
        <v>26</v>
      </c>
      <c r="BX31" s="54" t="s">
        <v>26</v>
      </c>
      <c r="BY31" s="56"/>
      <c r="BZ31" s="121" t="s">
        <v>26</v>
      </c>
      <c r="CA31" s="122"/>
      <c r="CB31" s="54" t="s">
        <v>26</v>
      </c>
      <c r="CC31" s="54" t="s">
        <v>26</v>
      </c>
      <c r="CD31" s="54" t="s">
        <v>26</v>
      </c>
      <c r="CE31" s="56"/>
      <c r="CF31" s="121" t="s">
        <v>26</v>
      </c>
      <c r="CG31" s="122"/>
      <c r="CH31" s="54" t="s">
        <v>26</v>
      </c>
      <c r="CI31" s="54" t="s">
        <v>26</v>
      </c>
      <c r="CJ31" s="54" t="s">
        <v>26</v>
      </c>
      <c r="CK31" s="56"/>
      <c r="CL31" s="121" t="s">
        <v>26</v>
      </c>
      <c r="CM31" s="122"/>
      <c r="CN31" s="54" t="s">
        <v>26</v>
      </c>
      <c r="CO31" s="54" t="s">
        <v>26</v>
      </c>
      <c r="CP31" s="54" t="s">
        <v>26</v>
      </c>
      <c r="CQ31" s="56"/>
      <c r="CR31" s="121" t="s">
        <v>26</v>
      </c>
      <c r="CS31" s="122"/>
      <c r="CT31" s="54" t="s">
        <v>26</v>
      </c>
      <c r="CU31" s="54" t="s">
        <v>26</v>
      </c>
      <c r="CV31" s="54" t="s">
        <v>26</v>
      </c>
      <c r="CW31" s="56"/>
      <c r="CX31" s="121" t="s">
        <v>26</v>
      </c>
      <c r="CY31" s="122"/>
      <c r="CZ31" s="54" t="s">
        <v>26</v>
      </c>
      <c r="DA31" s="54" t="s">
        <v>26</v>
      </c>
      <c r="DB31" s="54" t="s">
        <v>26</v>
      </c>
      <c r="DC31" s="56"/>
      <c r="DD31" s="121" t="s">
        <v>26</v>
      </c>
      <c r="DE31" s="122"/>
      <c r="DF31" s="54" t="s">
        <v>26</v>
      </c>
      <c r="DG31" s="54" t="s">
        <v>26</v>
      </c>
      <c r="DH31" s="54" t="s">
        <v>26</v>
      </c>
      <c r="DI31" s="56"/>
      <c r="DJ31" s="134" t="s">
        <v>26</v>
      </c>
      <c r="DK31" s="134"/>
      <c r="DL31" s="54" t="s">
        <v>26</v>
      </c>
      <c r="DM31" s="54" t="s">
        <v>26</v>
      </c>
      <c r="DN31" s="54" t="s">
        <v>26</v>
      </c>
      <c r="DO31" s="56"/>
      <c r="DP31" s="134" t="s">
        <v>26</v>
      </c>
      <c r="DQ31" s="134"/>
      <c r="DR31" s="54" t="s">
        <v>26</v>
      </c>
      <c r="DS31" s="54" t="s">
        <v>26</v>
      </c>
      <c r="DT31" s="54" t="s">
        <v>26</v>
      </c>
      <c r="DU31" s="56"/>
      <c r="DV31" s="134" t="s">
        <v>26</v>
      </c>
      <c r="DW31" s="134"/>
      <c r="DX31" s="54" t="s">
        <v>26</v>
      </c>
      <c r="DY31" s="54" t="s">
        <v>26</v>
      </c>
      <c r="DZ31" s="54" t="s">
        <v>26</v>
      </c>
      <c r="EA31" s="56"/>
      <c r="EB31" s="134" t="s">
        <v>26</v>
      </c>
      <c r="EC31" s="134"/>
      <c r="ED31" s="54" t="s">
        <v>26</v>
      </c>
      <c r="EE31" s="54" t="s">
        <v>26</v>
      </c>
      <c r="EF31" s="54" t="s">
        <v>26</v>
      </c>
      <c r="EG31" s="56"/>
      <c r="EH31" s="134" t="s">
        <v>26</v>
      </c>
      <c r="EI31" s="134"/>
      <c r="EJ31" s="113" t="s">
        <v>26</v>
      </c>
      <c r="EK31" s="54" t="s">
        <v>26</v>
      </c>
      <c r="EL31" s="54" t="s">
        <v>26</v>
      </c>
      <c r="EM31" s="56"/>
      <c r="EN31" s="134" t="s">
        <v>26</v>
      </c>
      <c r="EO31" s="134"/>
      <c r="EP31" s="54" t="s">
        <v>26</v>
      </c>
      <c r="EQ31" s="54" t="s">
        <v>26</v>
      </c>
      <c r="ER31" s="54" t="s">
        <v>26</v>
      </c>
      <c r="ES31" s="56"/>
      <c r="ET31" s="134" t="s">
        <v>26</v>
      </c>
      <c r="EU31" s="134"/>
      <c r="EV31" s="54" t="s">
        <v>26</v>
      </c>
      <c r="EW31" s="54" t="s">
        <v>26</v>
      </c>
      <c r="EX31" s="54" t="s">
        <v>26</v>
      </c>
      <c r="EY31" s="56"/>
      <c r="EZ31" s="134" t="s">
        <v>26</v>
      </c>
      <c r="FA31" s="134"/>
      <c r="FB31" s="54" t="s">
        <v>26</v>
      </c>
      <c r="FC31" s="54" t="s">
        <v>26</v>
      </c>
      <c r="FD31" s="54" t="s">
        <v>26</v>
      </c>
      <c r="FE31" s="56"/>
      <c r="FF31" s="134" t="s">
        <v>26</v>
      </c>
      <c r="FG31" s="134"/>
      <c r="FH31" s="54" t="s">
        <v>26</v>
      </c>
      <c r="FI31" s="54" t="s">
        <v>26</v>
      </c>
      <c r="FJ31" s="54" t="s">
        <v>26</v>
      </c>
      <c r="FK31" s="56"/>
      <c r="FL31" s="134" t="s">
        <v>26</v>
      </c>
      <c r="FM31" s="134"/>
      <c r="FN31" s="54" t="s">
        <v>26</v>
      </c>
      <c r="FO31" s="54" t="s">
        <v>26</v>
      </c>
      <c r="FP31" s="54" t="s">
        <v>26</v>
      </c>
      <c r="FQ31" s="56"/>
      <c r="FR31" s="134" t="s">
        <v>26</v>
      </c>
      <c r="FS31" s="134"/>
      <c r="FT31" s="54" t="s">
        <v>26</v>
      </c>
      <c r="FU31" s="54" t="s">
        <v>26</v>
      </c>
      <c r="FV31" s="54" t="s">
        <v>26</v>
      </c>
      <c r="FW31" s="56"/>
      <c r="FX31" s="134" t="s">
        <v>26</v>
      </c>
      <c r="FY31" s="134"/>
      <c r="FZ31" s="54" t="s">
        <v>26</v>
      </c>
      <c r="GA31" s="54" t="s">
        <v>26</v>
      </c>
      <c r="GB31" s="54" t="s">
        <v>26</v>
      </c>
      <c r="GC31" s="54"/>
      <c r="GD31" s="134" t="s">
        <v>26</v>
      </c>
      <c r="GE31" s="134"/>
      <c r="GF31" s="75" t="s">
        <v>26</v>
      </c>
      <c r="GG31" s="75" t="s">
        <v>26</v>
      </c>
      <c r="GH31" s="75" t="s">
        <v>26</v>
      </c>
      <c r="GI31" s="134" t="s">
        <v>26</v>
      </c>
      <c r="GJ31" s="134"/>
      <c r="GK31" s="75" t="s">
        <v>26</v>
      </c>
      <c r="GL31" s="75" t="s">
        <v>26</v>
      </c>
      <c r="GM31" s="75" t="s">
        <v>26</v>
      </c>
      <c r="GN31" s="173" t="s">
        <v>26</v>
      </c>
      <c r="GO31" s="178"/>
      <c r="GP31" s="88" t="s">
        <v>26</v>
      </c>
      <c r="GQ31" s="88" t="s">
        <v>26</v>
      </c>
      <c r="GR31" s="88" t="s">
        <v>26</v>
      </c>
      <c r="GS31" s="173" t="s">
        <v>26</v>
      </c>
      <c r="GT31" s="175"/>
      <c r="GU31" s="88" t="s">
        <v>26</v>
      </c>
      <c r="GV31" s="88" t="s">
        <v>26</v>
      </c>
      <c r="GW31" s="88" t="s">
        <v>26</v>
      </c>
      <c r="GX31" s="173" t="s">
        <v>26</v>
      </c>
      <c r="GY31" s="175"/>
      <c r="GZ31" s="88" t="s">
        <v>26</v>
      </c>
      <c r="HA31" s="88" t="s">
        <v>26</v>
      </c>
      <c r="HB31" s="88" t="s">
        <v>26</v>
      </c>
    </row>
    <row r="32" spans="1:210" ht="26.25" x14ac:dyDescent="0.25">
      <c r="A32" s="61" t="s">
        <v>67</v>
      </c>
      <c r="B32" s="62">
        <v>646780</v>
      </c>
      <c r="C32" s="63" t="s">
        <v>68</v>
      </c>
      <c r="D32" s="64">
        <v>7</v>
      </c>
      <c r="E32" s="65">
        <f t="shared" ref="E32:E57" si="0">D32*2/$D$10</f>
        <v>0.23333333333333334</v>
      </c>
      <c r="F32" s="124">
        <f t="shared" ref="F32:F60" si="1">(G$29*($D$20+$D$24)+$D32*2*($D$16+$D$12)+G$30*$D$2+$E32*$D$6)*1.25</f>
        <v>538.16195447333041</v>
      </c>
      <c r="G32" s="125"/>
      <c r="H32" s="114">
        <f>(D32*2*(D16+D12)+E32*D6)*1.25</f>
        <v>132.58409246389806</v>
      </c>
      <c r="I32" s="115">
        <f>15/60*(D2)*1.25</f>
        <v>56.468181531076304</v>
      </c>
      <c r="J32" s="101">
        <f t="shared" ref="J32:J60" si="2">($G$29*($D$20+$D$24)+(70/60)*$D$2)*1.25</f>
        <v>349.1096804783561</v>
      </c>
      <c r="K32" s="93">
        <f>H32+I32+J32</f>
        <v>538.16195447333052</v>
      </c>
      <c r="L32" s="94">
        <f t="shared" ref="L32:L43" si="3">(M$29*($D$20+$D$24)+$D32*2*($D$16+$D$12)+M$30*$D$2+$E32*$D$6)*1.25</f>
        <v>330.51913705712695</v>
      </c>
      <c r="M32" s="95"/>
      <c r="N32" s="101">
        <f>(D32*2*($D$16+$D$12)+$E$32*$D$6)*1.25</f>
        <v>132.58409246389806</v>
      </c>
      <c r="O32" s="101">
        <f t="shared" ref="O32:O60" si="4">15/60*($D$2)*1.25</f>
        <v>56.468181531076304</v>
      </c>
      <c r="P32" s="101">
        <f t="shared" ref="P32:P60" si="5">($M$29*($D$20+$D$24)+(30/60)*$D$2)*1.25</f>
        <v>141.46686306215261</v>
      </c>
      <c r="Q32" s="92">
        <f>N32+O32+P32</f>
        <v>330.51913705712695</v>
      </c>
      <c r="R32" s="94"/>
      <c r="S32" s="95"/>
      <c r="T32" s="101"/>
      <c r="U32" s="101"/>
      <c r="V32" s="101"/>
      <c r="W32" s="92">
        <f t="shared" ref="W32:W60" si="6">V32+U32+T32</f>
        <v>0</v>
      </c>
      <c r="X32" s="94"/>
      <c r="Y32" s="95"/>
      <c r="Z32" s="101"/>
      <c r="AA32" s="101"/>
      <c r="AB32" s="101"/>
      <c r="AC32" s="96">
        <f t="shared" ref="AC32:AC60" si="7">AB32+AA32+Z32</f>
        <v>0</v>
      </c>
      <c r="AD32" s="94"/>
      <c r="AE32" s="95"/>
      <c r="AF32" s="101"/>
      <c r="AG32" s="101"/>
      <c r="AH32" s="101"/>
      <c r="AI32" s="96">
        <f>AH32+AG32+AF32</f>
        <v>0</v>
      </c>
      <c r="AJ32" s="124"/>
      <c r="AK32" s="125"/>
      <c r="AL32" s="101"/>
      <c r="AM32" s="101"/>
      <c r="AN32" s="101"/>
      <c r="AO32" s="96">
        <f>AN32+AM32+AL32</f>
        <v>0</v>
      </c>
      <c r="AP32" s="94">
        <f t="shared" ref="AP32:AP60" si="8">(AQ$29*($D$20+$D$24)+$D32*2*($D$16+$D$12)+AQ$30*$D$2+$E32*$D$6+1.4)*1.25</f>
        <v>277.50538270307612</v>
      </c>
      <c r="AQ32" s="95"/>
      <c r="AR32" s="101">
        <f>($D$32 *2*($D$16+$D$12)+$E$32*$D$6)*1.25</f>
        <v>132.58409246389806</v>
      </c>
      <c r="AS32" s="101">
        <f t="shared" ref="AS32:AS60" si="9">(15/60*$D$2)*1.25</f>
        <v>56.468181531076304</v>
      </c>
      <c r="AT32" s="101">
        <f t="shared" ref="AT32:AT60" si="10">($AQ$29*($D$20+$D$24)+(20/60)*$D$2+1.4)*1.25</f>
        <v>88.453108708101738</v>
      </c>
      <c r="AU32" s="96">
        <f>AT32+AS32+AR32</f>
        <v>277.50538270307607</v>
      </c>
      <c r="AV32" s="124">
        <f t="shared" ref="AV32:AV60" si="11">(AW$29*($D$20+$D$24)+$D32*2*($D$16+$D$12)+AW$30*$D$2+$E32*$D$6)*1.25</f>
        <v>359.04963705712692</v>
      </c>
      <c r="AW32" s="135"/>
      <c r="AX32" s="102">
        <f>($D$32 *2*($D$16+$D$12)+$E$32*$D$6)*1.25</f>
        <v>132.58409246389806</v>
      </c>
      <c r="AY32" s="101">
        <f t="shared" ref="AY32:AY60" si="12">(15/60*$D$2)*1.25</f>
        <v>56.468181531076304</v>
      </c>
      <c r="AZ32" s="101">
        <f t="shared" ref="AZ32:AZ60" si="13">($AW$29*($D$20+$D$24)+(30/60)*$D$2)*1.25</f>
        <v>169.9973630621526</v>
      </c>
      <c r="BA32" s="96">
        <f>AZ32+AY32+AX32</f>
        <v>359.04963705712697</v>
      </c>
      <c r="BB32" s="124">
        <f t="shared" ref="BB32:BB60" si="14">(BC$29*($D$20+$D$24)+$D32*2*($D$16+$D$12)+BC$30*$D$2+$E32*$D$6)*1.25</f>
        <v>387.58013705712688</v>
      </c>
      <c r="BC32" s="135"/>
      <c r="BD32" s="101">
        <f>($D$32 *2*($D$16+$D$12)+$E$32*$D$6)*1.25</f>
        <v>132.58409246389806</v>
      </c>
      <c r="BE32" s="101">
        <f t="shared" ref="BE32:BE53" si="15">(15/60*$D$2)*1.25</f>
        <v>56.468181531076304</v>
      </c>
      <c r="BF32" s="101">
        <f t="shared" ref="BF32:BF60" si="16">($BC$29*($D$20+$D$24)+(30/60)*$D$2)*1.25</f>
        <v>198.52786306215256</v>
      </c>
      <c r="BG32" s="96">
        <f>BF32+BE32+BD32</f>
        <v>387.58013705712693</v>
      </c>
      <c r="BH32" s="124">
        <f t="shared" ref="BH32:BH50" si="17">(BI$29*($D$20+$D$24)+$D32*2*($D$16+$D$12)+BI$30*$D$2+$E32*$D$6)*1.25</f>
        <v>330.51913705712695</v>
      </c>
      <c r="BI32" s="135"/>
      <c r="BJ32" s="101">
        <f>($D$32 *2*($D$16+$D$12)+$E$32*$D$6)*1.25</f>
        <v>132.58409246389806</v>
      </c>
      <c r="BK32" s="101">
        <f t="shared" ref="BK32:BK38" si="18">(15/60*$D$2)*1.25</f>
        <v>56.468181531076304</v>
      </c>
      <c r="BL32" s="101">
        <f t="shared" ref="BL32:BL60" si="19">($BI$29*($D$20+$D$24)+(30/60)*$D$2)*1.25</f>
        <v>141.46686306215261</v>
      </c>
      <c r="BM32" s="96">
        <f>BL32+BK32+BJ32</f>
        <v>330.51913705712695</v>
      </c>
      <c r="BN32" s="124">
        <f t="shared" ref="BN32:BN60" si="20">(BO$29*($D$20+$D$24)+$D32*2*($D$16+$D$12)+BO$30*$D$2+$E32*$D$6)*1.25</f>
        <v>262.63875552605066</v>
      </c>
      <c r="BO32" s="135"/>
      <c r="BP32" s="101">
        <f>($D$32 *2*($D$16+$D$12)+$E$32*$D$6)*1.25</f>
        <v>132.58409246389806</v>
      </c>
      <c r="BQ32" s="101">
        <f t="shared" ref="BQ32:BQ60" si="21">(15/60*$D$2)*1.25</f>
        <v>56.468181531076304</v>
      </c>
      <c r="BR32" s="101">
        <f t="shared" ref="BR32:BR60" si="22">($BO$29*($D$20+$D$24)+(15/60)*$D$2)*1.25</f>
        <v>73.586481531076302</v>
      </c>
      <c r="BS32" s="96">
        <f>BR32+BQ32+BP32</f>
        <v>262.63875552605066</v>
      </c>
      <c r="BT32" s="124"/>
      <c r="BU32" s="135"/>
      <c r="BV32" s="101"/>
      <c r="BW32" s="101"/>
      <c r="BX32" s="101"/>
      <c r="BY32" s="96">
        <f>BX32+BW32+BV32</f>
        <v>0</v>
      </c>
      <c r="BZ32" s="124">
        <f t="shared" ref="BZ32:BZ60" si="23">(CA$29*($D$20+$D$24)+$D32*2*($D$16+$D$12)+CA$30*$D$2+$E32*$D$6)*1.25</f>
        <v>359.04963705712692</v>
      </c>
      <c r="CA32" s="135"/>
      <c r="CB32" s="101">
        <f>($D$32 *2*($D$16+$D$12)+$E$32*$D$6)*1.25</f>
        <v>132.58409246389806</v>
      </c>
      <c r="CC32" s="101">
        <f>(15/60*$D$2)*1.25</f>
        <v>56.468181531076304</v>
      </c>
      <c r="CD32" s="101">
        <f t="shared" ref="CD32:CD60" si="24">($CA$29*($D$20+$D$24)+(30/60)*$D$2)*1.25</f>
        <v>169.9973630621526</v>
      </c>
      <c r="CE32" s="96">
        <f>CD32+CC32+CB32</f>
        <v>359.04963705712697</v>
      </c>
      <c r="CF32" s="124">
        <f>(CG$29*($D$20+$D$24)+$D32*2*($D$16+$D$12)+CG$30*$D$2+$E32*$D$6)*1.25</f>
        <v>529.04700011927957</v>
      </c>
      <c r="CG32" s="135"/>
      <c r="CH32" s="101">
        <f>($D$32 *2*($D$16+$D$12)+$E$32*$D$6)*1.25</f>
        <v>132.58409246389806</v>
      </c>
      <c r="CI32" s="101">
        <f t="shared" ref="CI32:CI51" si="25">(15/60*$D$2)*1.25</f>
        <v>56.468181531076304</v>
      </c>
      <c r="CJ32" s="101">
        <f t="shared" ref="CJ32:CJ60" si="26">($CG$29*($D$20+$D$24)+(60/60)*$D$2)*1.25</f>
        <v>339.9947261243052</v>
      </c>
      <c r="CK32" s="96">
        <f>CJ32+CI32+CH32</f>
        <v>529.04700011927957</v>
      </c>
      <c r="CL32" s="124">
        <f>(CM$29*($D$20+$D$24)+$D32*2*($D$16+$D$12)+CM$30*$D$2+$E32*$D$6)*1.25</f>
        <v>274.05095552605064</v>
      </c>
      <c r="CM32" s="135"/>
      <c r="CN32" s="101">
        <f>($D$32 *2*($D$16+$D$12)+$E$32*$D$6)*1.25</f>
        <v>132.58409246389806</v>
      </c>
      <c r="CO32" s="101">
        <f t="shared" ref="CO32:CO60" si="27">(15/60*$D$2)*1.25</f>
        <v>56.468181531076304</v>
      </c>
      <c r="CP32" s="101">
        <f t="shared" ref="CP32:CP60" si="28">($CM$29*($D$20+$D$24)+(15/60)*$D$2)*1.25</f>
        <v>84.998681531076301</v>
      </c>
      <c r="CQ32" s="96">
        <f>CP32+CO32+CN32</f>
        <v>274.05095552605064</v>
      </c>
      <c r="CR32" s="124"/>
      <c r="CS32" s="135"/>
      <c r="CT32" s="101"/>
      <c r="CU32" s="101"/>
      <c r="CV32" s="101"/>
      <c r="CW32" s="96">
        <f>CV32+CU32+CT32</f>
        <v>0</v>
      </c>
      <c r="CX32" s="124"/>
      <c r="CY32" s="135"/>
      <c r="CZ32" s="101"/>
      <c r="DA32" s="101"/>
      <c r="DB32" s="101"/>
      <c r="DC32" s="96">
        <f>DB32+DA32+CZ32</f>
        <v>0</v>
      </c>
      <c r="DD32" s="124"/>
      <c r="DE32" s="135"/>
      <c r="DF32" s="101"/>
      <c r="DG32" s="101"/>
      <c r="DH32" s="101"/>
      <c r="DI32" s="96">
        <f>DH32+DG32+DF32</f>
        <v>0</v>
      </c>
      <c r="DJ32" s="124"/>
      <c r="DK32" s="125"/>
      <c r="DL32" s="101"/>
      <c r="DM32" s="101"/>
      <c r="DN32" s="101"/>
      <c r="DO32" s="96">
        <f>DN32+DM32+DL32</f>
        <v>0</v>
      </c>
      <c r="DP32" s="124">
        <f t="shared" ref="DP32:DP60" si="29">(DQ$29*($D$20+$D$24)+$D32*2*($D$16+$D$12)+DQ$30*$D$2+$E32*$D$6)*1.25</f>
        <v>510.81709141117784</v>
      </c>
      <c r="DQ32" s="125"/>
      <c r="DR32" s="101">
        <f>($D$32 *2*($D$16+$D$12)+$E$32*$D$6)*1.25</f>
        <v>132.58409246389806</v>
      </c>
      <c r="DS32" s="101">
        <f t="shared" ref="DS32:DS60" si="30">(15/60*$D$2)*1.25</f>
        <v>56.468181531076304</v>
      </c>
      <c r="DT32" s="101">
        <f t="shared" ref="DT32:DT60" si="31">($DQ$29*($D$20+$D$24)+(40/60)*$D$2)*1.25</f>
        <v>321.76481741620341</v>
      </c>
      <c r="DU32" s="96">
        <f>DT32+DS32+DR32</f>
        <v>510.81709141117778</v>
      </c>
      <c r="DV32" s="94">
        <f t="shared" ref="DV32:DV60" si="32">(DW$29*($D$20+$D$24)+$D32*2*($D$16+$D$12)+DW$30*$D$2+$E32*$D$6)*1.25</f>
        <v>545.05369141117785</v>
      </c>
      <c r="DW32" s="95"/>
      <c r="DX32" s="101">
        <f>($D$32 *2*($D$16+$D$12)+$E$32*$D$6)*1.25</f>
        <v>132.58409246389806</v>
      </c>
      <c r="DY32" s="101">
        <f t="shared" ref="DY32:DY60" si="33">(15/60*$D$2)*1.25</f>
        <v>56.468181531076304</v>
      </c>
      <c r="DZ32" s="101">
        <f t="shared" ref="DZ32:DZ60" si="34">($DW$29*($D$20+$D$24)+(40/60)*$D$2)*1.25</f>
        <v>356.00141741620348</v>
      </c>
      <c r="EA32" s="96">
        <f>DZ32+DY32+DX32</f>
        <v>545.05369141117785</v>
      </c>
      <c r="EB32" s="124">
        <f t="shared" ref="EB32:EB60" si="35">(EC$29*($D$20+$D$24)+$D32*2*($D$16+$D$12)+EC$30*$D$2+$E32*$D$6)*1.25</f>
        <v>520.52486423415235</v>
      </c>
      <c r="EC32" s="125"/>
      <c r="ED32" s="101">
        <f>($D$32 *2*($D$16+$D$12)+$E$32*$D$6)*1.25</f>
        <v>132.58409246389806</v>
      </c>
      <c r="EE32" s="101">
        <f t="shared" ref="EE32:EE60" si="36">(15/60*$D$2)*1.25</f>
        <v>56.468181531076304</v>
      </c>
      <c r="EF32" s="101">
        <f t="shared" ref="EF32:EF60" si="37">($EC$29*($D$20+$D$24)+(35/60)*$D$2)*1.25</f>
        <v>331.47259023917803</v>
      </c>
      <c r="EG32" s="96">
        <f>EF32+EE32+ED32</f>
        <v>520.52486423415235</v>
      </c>
      <c r="EH32" s="124">
        <f t="shared" ref="EH32:EH60" si="38">(EI$29*($D$20+$D$24)+$D32*2*($D$16+$D$12)+EI$30*$D$2+$E32*$D$6)*1.25</f>
        <v>368.16459141117775</v>
      </c>
      <c r="EI32" s="125"/>
      <c r="EJ32" s="115">
        <f>($D$32 *2*($D$16+$D$12)+$E$32*$D$6)*1.25</f>
        <v>132.58409246389806</v>
      </c>
      <c r="EK32" s="101">
        <f t="shared" ref="EK32:EK60" si="39">(15/60*$D$2)*1.25</f>
        <v>56.468181531076304</v>
      </c>
      <c r="EL32" s="101">
        <f t="shared" ref="EL32:EL60" si="40">($EI$29*($D$20+$D$24)+(40/60)*$D$2)*1.25</f>
        <v>179.1123174162035</v>
      </c>
      <c r="EM32" s="96">
        <f>EL32+EK32+EJ32</f>
        <v>368.16459141117787</v>
      </c>
      <c r="EN32" s="124">
        <f t="shared" ref="EN32:EN60" si="41">(EO$29*($D$20+$D$24)+$D32*2*($D$16+$D$12)+EO$30*$D$2+$E32*$D$6)*1.25</f>
        <v>408.10729141117775</v>
      </c>
      <c r="EO32" s="125"/>
      <c r="EP32" s="101">
        <f>($D$32 *2*($D$16+$D$12)+$E$32*$D$6)*1.25</f>
        <v>132.58409246389806</v>
      </c>
      <c r="EQ32" s="101">
        <f t="shared" ref="EQ32:EQ60" si="42">(15/60*$D$2)*1.25</f>
        <v>56.468181531076304</v>
      </c>
      <c r="ER32" s="101">
        <f t="shared" ref="ER32:ER60" si="43">($EO$29*($D$20+$D$24)+(40/60)*$D$2)*1.25</f>
        <v>219.0550174162035</v>
      </c>
      <c r="ES32" s="96">
        <f>ER32+EQ32+EP32</f>
        <v>408.10729141117787</v>
      </c>
      <c r="ET32" s="124">
        <f t="shared" ref="ET32:ET60" si="44">EU$29*($D$20+$D$24)+$D32*2*($D$16+$D$12)+EU$30*$D$2+$E32*$D$6</f>
        <v>303.66143312894224</v>
      </c>
      <c r="EU32" s="125"/>
      <c r="EV32" s="92">
        <f>$D$32 *2*($D$16+$D$12)+$E$32*$D$6</f>
        <v>106.06727397111844</v>
      </c>
      <c r="EW32" s="92">
        <f>15/60*$D$2</f>
        <v>45.174545224861042</v>
      </c>
      <c r="EX32" s="92">
        <f t="shared" ref="EX32:EX60" si="45">$EU$29*($D$20+$D$24)+(40/60)*$D$2</f>
        <v>152.41961393296276</v>
      </c>
      <c r="EY32" s="96">
        <f>EX32+EW32+EV32</f>
        <v>303.66143312894224</v>
      </c>
      <c r="EZ32" s="124">
        <f t="shared" ref="EZ32:EZ60" si="46">FA$29*($D$20+$D$24)+$D32*2*($D$16+$D$12)+FA$30*$D$2+$E32*$D$6</f>
        <v>289.96679312894224</v>
      </c>
      <c r="FA32" s="125"/>
      <c r="FB32" s="92">
        <f>$D$32 *2*($D$16+$D$12)+$E$32*$D$6</f>
        <v>106.06727397111844</v>
      </c>
      <c r="FC32" s="92">
        <f>15/60*$D$2</f>
        <v>45.174545224861042</v>
      </c>
      <c r="FD32" s="92">
        <f t="shared" ref="FD32:FD60" si="47">$FA$29*($D$20+$D$24)+(40/60)*$D$2</f>
        <v>138.72497393296277</v>
      </c>
      <c r="FE32" s="96">
        <f>FD32+FC32+FB32</f>
        <v>289.96679312894224</v>
      </c>
      <c r="FF32" s="171">
        <f t="shared" ref="FF32:FF60" si="48">FG$29*($D$20+$D$24)+$D32*2*($D$16+$D$12)+FG$30*$D$2+$E32*$D$6</f>
        <v>289.96679312894224</v>
      </c>
      <c r="FG32" s="171"/>
      <c r="FH32" s="92">
        <f>$D$32 *2*($D$16+$D$12)+$E$32*$D$6</f>
        <v>106.06727397111844</v>
      </c>
      <c r="FI32" s="92">
        <f>15/60*$D$2</f>
        <v>45.174545224861042</v>
      </c>
      <c r="FJ32" s="92">
        <f>$FG$29*($D$20+$D$24)+(40/60)*$D$2</f>
        <v>138.72497393296277</v>
      </c>
      <c r="FK32" s="96">
        <f>FJ32+FI32+FH32</f>
        <v>289.96679312894224</v>
      </c>
      <c r="FL32" s="124">
        <f t="shared" ref="FL32:FL60" si="49">(FM$29*($D$20+$D$24)+$D32*2*($D$16+$D$12)+FM$30*$D$2+$E32*$D$6)*1.25</f>
        <v>379.57679141117779</v>
      </c>
      <c r="FM32" s="125"/>
      <c r="FN32" s="101">
        <f>($D$32 *2*($D$16+$D$12)+$E$32*$D$6)*1.25</f>
        <v>132.58409246389806</v>
      </c>
      <c r="FO32" s="101">
        <f t="shared" ref="FO32:FO60" si="50">(15/60*$D$2)*1.25</f>
        <v>56.468181531076304</v>
      </c>
      <c r="FP32" s="101">
        <f t="shared" ref="FP32:FP60" si="51">($FM$29*($D$20+$D$24)+(40/60)*$D$2)*1.25</f>
        <v>190.52451741620345</v>
      </c>
      <c r="FQ32" s="96">
        <f>FP32+FO32+FN32</f>
        <v>379.57679141117785</v>
      </c>
      <c r="FR32" s="126">
        <f t="shared" ref="FR32:FR60" si="52">(FS$29*($D$20+$D$24)+$D32*2*($D$16+$D$12)+FS$30*$D$2+$E32*$D$6)*1.25</f>
        <v>448.04999141117776</v>
      </c>
      <c r="FS32" s="127"/>
      <c r="FT32" s="101">
        <f>($D$32 *2*($D$16+$D$12)+$E$32*$D$6)*0.25</f>
        <v>26.51681849277961</v>
      </c>
      <c r="FU32" s="101">
        <f t="shared" ref="FU32:FU60" si="53">(15/60*$D$2)*1.25</f>
        <v>56.468181531076304</v>
      </c>
      <c r="FV32" s="101">
        <f t="shared" ref="FV32:FV60" si="54">($FS$29*($D$20+$D$24)+(40/60)*$D$2)*1.25</f>
        <v>258.99771741620344</v>
      </c>
      <c r="FW32" s="96">
        <f>FV32+FU32+FT32</f>
        <v>341.98271744005939</v>
      </c>
      <c r="FX32" s="124">
        <f t="shared" ref="FX32:FX60" si="55">(FY$29*($D$20+$D$24)+$D32*2*($D$16+$D$12)+FY$30*$D$2+$E32*$D$6)*1.25</f>
        <v>296.75679183226589</v>
      </c>
      <c r="FY32" s="125"/>
      <c r="FZ32" s="101">
        <f>($D$32 *2*($D$16+$D$12)+$E$32*$D$6)*1.25</f>
        <v>132.58409246389806</v>
      </c>
      <c r="GA32" s="101">
        <f t="shared" ref="GA32:GA60" si="56">(15/60*$D$2)*1.25</f>
        <v>56.468181531076304</v>
      </c>
      <c r="GB32" s="101">
        <f t="shared" ref="GB32:GB60" si="57">($FY$29*($D$20+$D$24)+(18/60)*$D$2)*1.25</f>
        <v>107.70451783729156</v>
      </c>
      <c r="GC32" s="92">
        <f>GB32+GA32+FZ32</f>
        <v>296.75679183226589</v>
      </c>
      <c r="GD32" s="165">
        <f t="shared" ref="GD32:GD60" si="58">(GE$29*($D$20+$D$24)+$D32*2*($D$16+$D$12)+GE$30*$D$2+$E32*$D$6)*1.25</f>
        <v>347.63743705712699</v>
      </c>
      <c r="GE32" s="166"/>
      <c r="GF32" s="101">
        <f>(D32*2*(D16+D12)+E32*D6)*1.25</f>
        <v>132.58409246389806</v>
      </c>
      <c r="GG32" s="101">
        <f t="shared" ref="GG32:GG60" si="59">(15/60*$D$2)*1.25</f>
        <v>56.468181531076304</v>
      </c>
      <c r="GH32" s="101">
        <f t="shared" ref="GH32:GH60" si="60">($GE$29*($D$20+$D$24)+(30/60)*$D$2)*1.25</f>
        <v>158.58516306215262</v>
      </c>
      <c r="GI32" s="124">
        <f t="shared" ref="GI32:GI60" si="61">(GJ$29*($D$20+$D$24)+$D32*2*($D$16+$D$12)+GJ$30*$D$2+$E32*$D$6)*1.25</f>
        <v>364.75573705712691</v>
      </c>
      <c r="GJ32" s="125"/>
      <c r="GK32" s="101">
        <f t="shared" ref="GK32:GK60" si="62">(D32*2*($D$12+$D$16)+E32*$D$6)*1.25</f>
        <v>132.58409246389806</v>
      </c>
      <c r="GL32" s="101">
        <f t="shared" ref="GL32:GL60" si="63">(15/60*$D$2)*1.25</f>
        <v>56.468181531076304</v>
      </c>
      <c r="GM32" s="101">
        <f>(GJ29*(D20+D24)+(30/60)*D2)*1.25</f>
        <v>175.70346306215259</v>
      </c>
      <c r="GN32" s="124">
        <f t="shared" ref="GN32:GN60" si="64">(GO$29*($D$20+$D$24)+$D32*2*($D$16+$D$12)+GO$30*$D$2+$E32*$D$6)*1.25</f>
        <v>412.10896423415238</v>
      </c>
      <c r="GO32" s="125"/>
      <c r="GP32" s="101">
        <f>($D$32 *2*($D$16+$D$12)+$E$32*$D$6)*1.25</f>
        <v>132.58409246389806</v>
      </c>
      <c r="GQ32" s="101">
        <f t="shared" ref="GQ32:GQ60" si="65">(15/60*$D$2)*1.25</f>
        <v>56.468181531076304</v>
      </c>
      <c r="GR32" s="101">
        <f t="shared" ref="GR32:GR60" si="66">($GO$29*($D$20+$D$24)+(35/60)*$D$2)*1.25</f>
        <v>223.05669023917804</v>
      </c>
      <c r="GS32" s="124">
        <f t="shared" ref="GS32:GS60" si="67">(GT$29*($D$20+$D$24)+$D32*2*($D$16+$D$12)+GT$30*$D$2+$E32*$D$6)*1.25</f>
        <v>332.22356423415238</v>
      </c>
      <c r="GT32" s="125"/>
      <c r="GU32" s="101">
        <f>($D$32 *2*($D$16+$D$12)+$E$32*$D$6)*1.25</f>
        <v>132.58409246389806</v>
      </c>
      <c r="GV32" s="101">
        <f t="shared" ref="GV32:GV60" si="68">(15/60*$D$2)*1.25</f>
        <v>56.468181531076304</v>
      </c>
      <c r="GW32" s="101">
        <f t="shared" ref="GW32:GW60" si="69">($GT$29*($D$20+$D$24)+(35/60)*$D$2)*1.25</f>
        <v>143.17129023917806</v>
      </c>
      <c r="GX32" s="124">
        <f t="shared" ref="GX32:GX60" si="70">(GY$29*($D$20+$D$24)+$D32*2*($D$16+$D$12)+GY$30*$D$2+$E32*$D$6)*1.25</f>
        <v>567.87809141117782</v>
      </c>
      <c r="GY32" s="125"/>
      <c r="GZ32" s="101">
        <f>($D$32 *2*($D$16+$D$12)+$E$32*$D$6)*1.25</f>
        <v>132.58409246389806</v>
      </c>
      <c r="HA32" s="101">
        <f t="shared" ref="HA32:HA60" si="71">(15/60*$D$2)*1.25</f>
        <v>56.468181531076304</v>
      </c>
      <c r="HB32" s="101">
        <f t="shared" ref="HB32:HB60" si="72">($GT$29*($D$20+$D$24)+(35/60)*$D$2)*1.25</f>
        <v>143.17129023917806</v>
      </c>
    </row>
    <row r="33" spans="1:210" ht="26.25" x14ac:dyDescent="0.25">
      <c r="A33" s="61" t="s">
        <v>69</v>
      </c>
      <c r="B33" s="62">
        <v>646780</v>
      </c>
      <c r="C33" s="63" t="s">
        <v>70</v>
      </c>
      <c r="D33" s="64">
        <v>2</v>
      </c>
      <c r="E33" s="65">
        <f t="shared" si="0"/>
        <v>6.6666666666666666E-2</v>
      </c>
      <c r="F33" s="124">
        <f t="shared" si="1"/>
        <v>443.45903128483178</v>
      </c>
      <c r="G33" s="125"/>
      <c r="H33" s="114">
        <f>(D33*2*(D16+D12)+E33*D6)*1.25</f>
        <v>37.881169275399444</v>
      </c>
      <c r="I33" s="115">
        <f>15/60*(D2)*1.25</f>
        <v>56.468181531076304</v>
      </c>
      <c r="J33" s="101">
        <f t="shared" si="2"/>
        <v>349.1096804783561</v>
      </c>
      <c r="K33" s="93">
        <f t="shared" ref="K33:K60" si="73">H33+I33+J33</f>
        <v>443.45903128483184</v>
      </c>
      <c r="L33" s="94">
        <f t="shared" si="3"/>
        <v>235.81621386862835</v>
      </c>
      <c r="M33" s="95"/>
      <c r="N33" s="101">
        <f>(D33*2*($D$16+$D$12)+$E$33*$D$6)*1.25</f>
        <v>37.881169275399444</v>
      </c>
      <c r="O33" s="101">
        <f t="shared" si="4"/>
        <v>56.468181531076304</v>
      </c>
      <c r="P33" s="101">
        <f t="shared" si="5"/>
        <v>141.46686306215261</v>
      </c>
      <c r="Q33" s="92">
        <f t="shared" ref="Q33:Q60" si="74">N33+O33+P33</f>
        <v>235.81621386862835</v>
      </c>
      <c r="R33" s="94"/>
      <c r="S33" s="95"/>
      <c r="T33" s="101"/>
      <c r="U33" s="101"/>
      <c r="V33" s="101"/>
      <c r="W33" s="92">
        <f t="shared" si="6"/>
        <v>0</v>
      </c>
      <c r="X33" s="94"/>
      <c r="Y33" s="95"/>
      <c r="Z33" s="101"/>
      <c r="AA33" s="101"/>
      <c r="AB33" s="101"/>
      <c r="AC33" s="96">
        <f t="shared" si="7"/>
        <v>0</v>
      </c>
      <c r="AD33" s="94"/>
      <c r="AE33" s="95"/>
      <c r="AF33" s="101"/>
      <c r="AG33" s="101"/>
      <c r="AH33" s="101"/>
      <c r="AI33" s="96">
        <f t="shared" ref="AI33:AI60" si="75">AH33+AG33+AF33</f>
        <v>0</v>
      </c>
      <c r="AJ33" s="124"/>
      <c r="AK33" s="125"/>
      <c r="AL33" s="101"/>
      <c r="AM33" s="101"/>
      <c r="AN33" s="101"/>
      <c r="AO33" s="96">
        <f t="shared" ref="AO33:AO60" si="76">AN33+AM33+AL33</f>
        <v>0</v>
      </c>
      <c r="AP33" s="94">
        <f t="shared" si="8"/>
        <v>182.80245951457746</v>
      </c>
      <c r="AQ33" s="95"/>
      <c r="AR33" s="101">
        <f>($D$33 *2*($D$16+$D$12)+$E$33*$D$6)*1.25</f>
        <v>37.881169275399444</v>
      </c>
      <c r="AS33" s="101">
        <f t="shared" si="9"/>
        <v>56.468181531076304</v>
      </c>
      <c r="AT33" s="101">
        <f t="shared" si="10"/>
        <v>88.453108708101738</v>
      </c>
      <c r="AU33" s="96">
        <f t="shared" ref="AU33:AU60" si="77">AT33+AS33+AR33</f>
        <v>182.80245951457749</v>
      </c>
      <c r="AV33" s="124">
        <f t="shared" si="11"/>
        <v>264.34671386862829</v>
      </c>
      <c r="AW33" s="135"/>
      <c r="AX33" s="102">
        <f>($D$33 *2*($D$16+$D$12)+$E$33*$D$6)*1.25</f>
        <v>37.881169275399444</v>
      </c>
      <c r="AY33" s="101">
        <f t="shared" si="12"/>
        <v>56.468181531076304</v>
      </c>
      <c r="AZ33" s="101">
        <f t="shared" si="13"/>
        <v>169.9973630621526</v>
      </c>
      <c r="BA33" s="96">
        <f t="shared" ref="BA33:BA60" si="78">AZ33+AY33+AX33</f>
        <v>264.34671386862834</v>
      </c>
      <c r="BB33" s="124">
        <f t="shared" si="14"/>
        <v>292.87721386862836</v>
      </c>
      <c r="BC33" s="135"/>
      <c r="BD33" s="101">
        <f>($D$33 *2*($D$16+$D$12)+$E$33*$D$6)*1.25</f>
        <v>37.881169275399444</v>
      </c>
      <c r="BE33" s="101">
        <f t="shared" si="15"/>
        <v>56.468181531076304</v>
      </c>
      <c r="BF33" s="101">
        <f t="shared" si="16"/>
        <v>198.52786306215256</v>
      </c>
      <c r="BG33" s="96">
        <f t="shared" ref="BG33:BG60" si="79">BF33+BE33+BD33</f>
        <v>292.8772138686283</v>
      </c>
      <c r="BH33" s="124">
        <f t="shared" si="17"/>
        <v>235.81621386862835</v>
      </c>
      <c r="BI33" s="135"/>
      <c r="BJ33" s="101">
        <f>($D$33 *2*($D$16+$D$12)+$E$33*$D$6)*1.25</f>
        <v>37.881169275399444</v>
      </c>
      <c r="BK33" s="101">
        <f t="shared" si="18"/>
        <v>56.468181531076304</v>
      </c>
      <c r="BL33" s="101">
        <f t="shared" si="19"/>
        <v>141.46686306215261</v>
      </c>
      <c r="BM33" s="96">
        <f t="shared" ref="BM33:BM60" si="80">BL33+BK33+BJ33</f>
        <v>235.81621386862838</v>
      </c>
      <c r="BN33" s="124">
        <f t="shared" si="20"/>
        <v>167.93583233755209</v>
      </c>
      <c r="BO33" s="135"/>
      <c r="BP33" s="101">
        <f>($D$33 *2*($D$16+$D$12)+$E$33*$D$6)*1.25</f>
        <v>37.881169275399444</v>
      </c>
      <c r="BQ33" s="101">
        <f t="shared" si="21"/>
        <v>56.468181531076304</v>
      </c>
      <c r="BR33" s="101">
        <f t="shared" si="22"/>
        <v>73.586481531076302</v>
      </c>
      <c r="BS33" s="96">
        <f t="shared" ref="BS33:BS60" si="81">BR33+BQ33+BP33</f>
        <v>167.93583233755203</v>
      </c>
      <c r="BT33" s="124"/>
      <c r="BU33" s="135"/>
      <c r="BV33" s="101"/>
      <c r="BW33" s="101"/>
      <c r="BX33" s="101"/>
      <c r="BY33" s="96">
        <f t="shared" ref="BY33:BY60" si="82">BX33+BW33+BV33</f>
        <v>0</v>
      </c>
      <c r="BZ33" s="124">
        <f t="shared" si="23"/>
        <v>264.34671386862829</v>
      </c>
      <c r="CA33" s="135"/>
      <c r="CB33" s="101">
        <f>($D$33 *2*($D$16+$D$12)+$E$33*$D$6)*1.25</f>
        <v>37.881169275399444</v>
      </c>
      <c r="CC33" s="101">
        <f>(15/60*$D$2)*1.25</f>
        <v>56.468181531076304</v>
      </c>
      <c r="CD33" s="101">
        <f t="shared" si="24"/>
        <v>169.9973630621526</v>
      </c>
      <c r="CE33" s="96">
        <f t="shared" ref="CE33:CE60" si="83">CD33+CC33+CB33</f>
        <v>264.34671386862834</v>
      </c>
      <c r="CF33" s="124">
        <f t="shared" ref="CF33:CF60" si="84">(CG$29*($D$20+$D$24)+$D33*2*($D$16+$D$12)+CG$30*$D$2+$E33*$D$6)*1.25</f>
        <v>434.34407693078094</v>
      </c>
      <c r="CG33" s="135"/>
      <c r="CH33" s="101">
        <f>($D$33 *2*($D$16+$D$12)+$E$33*$D$6)*1.25</f>
        <v>37.881169275399444</v>
      </c>
      <c r="CI33" s="101">
        <f t="shared" si="25"/>
        <v>56.468181531076304</v>
      </c>
      <c r="CJ33" s="101">
        <f t="shared" si="26"/>
        <v>339.9947261243052</v>
      </c>
      <c r="CK33" s="96">
        <f t="shared" ref="CK33:CK60" si="85">CJ33+CI33+CH33</f>
        <v>434.34407693078094</v>
      </c>
      <c r="CL33" s="124">
        <f>(CM$29*($D$20+$D$24)+$D33*2*($D$16+$D$12)+CM$30*$D$2+$E33*$D$6)*1.25</f>
        <v>179.34803233755204</v>
      </c>
      <c r="CM33" s="135"/>
      <c r="CN33" s="101">
        <f>($D$33 *2*($D$16+$D$12)+$E$33*$D$6)*1.25</f>
        <v>37.881169275399444</v>
      </c>
      <c r="CO33" s="101">
        <f t="shared" si="27"/>
        <v>56.468181531076304</v>
      </c>
      <c r="CP33" s="101">
        <f t="shared" si="28"/>
        <v>84.998681531076301</v>
      </c>
      <c r="CQ33" s="96">
        <f t="shared" ref="CQ33:CQ60" si="86">CP33+CO33+CN33</f>
        <v>179.34803233755207</v>
      </c>
      <c r="CR33" s="124"/>
      <c r="CS33" s="135"/>
      <c r="CT33" s="101"/>
      <c r="CU33" s="101"/>
      <c r="CV33" s="101"/>
      <c r="CW33" s="96">
        <f t="shared" ref="CW33:CW60" si="87">CV33+CU33+CT33</f>
        <v>0</v>
      </c>
      <c r="CX33" s="124"/>
      <c r="CY33" s="135"/>
      <c r="CZ33" s="101"/>
      <c r="DA33" s="101"/>
      <c r="DB33" s="101"/>
      <c r="DC33" s="96">
        <f t="shared" ref="DC33:DC60" si="88">DB33+DA33+CZ33</f>
        <v>0</v>
      </c>
      <c r="DD33" s="124"/>
      <c r="DE33" s="135"/>
      <c r="DF33" s="101"/>
      <c r="DG33" s="101"/>
      <c r="DH33" s="101"/>
      <c r="DI33" s="96">
        <f t="shared" ref="DI33:DI60" si="89">DH33+DG33+DF33</f>
        <v>0</v>
      </c>
      <c r="DJ33" s="124"/>
      <c r="DK33" s="125"/>
      <c r="DL33" s="101"/>
      <c r="DM33" s="101"/>
      <c r="DN33" s="101"/>
      <c r="DO33" s="96">
        <f t="shared" ref="DO33:DO60" si="90">DN33+DM33+DL33</f>
        <v>0</v>
      </c>
      <c r="DP33" s="124">
        <f t="shared" si="29"/>
        <v>416.11416822267921</v>
      </c>
      <c r="DQ33" s="125"/>
      <c r="DR33" s="101">
        <f>($D$33 *2*($D$16+$D$12)+$E$33*$D$6)*1.25</f>
        <v>37.881169275399444</v>
      </c>
      <c r="DS33" s="101">
        <f t="shared" si="30"/>
        <v>56.468181531076304</v>
      </c>
      <c r="DT33" s="101">
        <f t="shared" si="31"/>
        <v>321.76481741620341</v>
      </c>
      <c r="DU33" s="96">
        <f t="shared" ref="DU33:DU60" si="91">DT33+DS33+DR33</f>
        <v>416.11416822267915</v>
      </c>
      <c r="DV33" s="94">
        <f t="shared" si="32"/>
        <v>450.35076822267916</v>
      </c>
      <c r="DW33" s="95"/>
      <c r="DX33" s="101">
        <f>($D$33 *2*($D$16+$D$12)+$E$33*$D$6)*1.25</f>
        <v>37.881169275399444</v>
      </c>
      <c r="DY33" s="101">
        <f t="shared" si="33"/>
        <v>56.468181531076304</v>
      </c>
      <c r="DZ33" s="101">
        <f t="shared" si="34"/>
        <v>356.00141741620348</v>
      </c>
      <c r="EA33" s="96">
        <f t="shared" ref="EA33:EA60" si="92">DZ33+DY33+DX33</f>
        <v>450.35076822267922</v>
      </c>
      <c r="EB33" s="124">
        <f t="shared" si="35"/>
        <v>425.82194104565372</v>
      </c>
      <c r="EC33" s="125"/>
      <c r="ED33" s="101">
        <f>($D$33 *2*($D$16+$D$12)+$E$33*$D$6)*1.25</f>
        <v>37.881169275399444</v>
      </c>
      <c r="EE33" s="101">
        <f t="shared" si="36"/>
        <v>56.468181531076304</v>
      </c>
      <c r="EF33" s="101">
        <f t="shared" si="37"/>
        <v>331.47259023917803</v>
      </c>
      <c r="EG33" s="96">
        <f t="shared" ref="EG33:EG60" si="93">EF33+EE33+ED33</f>
        <v>425.82194104565377</v>
      </c>
      <c r="EH33" s="124">
        <f t="shared" si="38"/>
        <v>273.46166822267918</v>
      </c>
      <c r="EI33" s="125"/>
      <c r="EJ33" s="115">
        <f>($D$33 *2*($D$16+$D$12)+$E$33*$D$6)*1.25</f>
        <v>37.881169275399444</v>
      </c>
      <c r="EK33" s="101">
        <f t="shared" si="39"/>
        <v>56.468181531076304</v>
      </c>
      <c r="EL33" s="101">
        <f t="shared" si="40"/>
        <v>179.1123174162035</v>
      </c>
      <c r="EM33" s="96">
        <f t="shared" ref="EM33:EM60" si="94">EL33+EK33+EJ33</f>
        <v>273.46166822267924</v>
      </c>
      <c r="EN33" s="124">
        <f t="shared" si="41"/>
        <v>313.40436822267918</v>
      </c>
      <c r="EO33" s="125"/>
      <c r="EP33" s="101">
        <f>($D$33 *2*($D$16+$D$12)+$E$33*$D$6)*1.25</f>
        <v>37.881169275399444</v>
      </c>
      <c r="EQ33" s="101">
        <f t="shared" si="42"/>
        <v>56.468181531076304</v>
      </c>
      <c r="ER33" s="101">
        <f t="shared" si="43"/>
        <v>219.0550174162035</v>
      </c>
      <c r="ES33" s="96">
        <f t="shared" ref="ES33:ES60" si="95">ER33+EQ33+EP33</f>
        <v>313.40436822267924</v>
      </c>
      <c r="ET33" s="124">
        <f t="shared" si="44"/>
        <v>227.89909457814338</v>
      </c>
      <c r="EU33" s="125"/>
      <c r="EV33" s="92">
        <f>$D$33 *2*($D$16+$D$12)+$E$33*$D$6</f>
        <v>30.304935420319552</v>
      </c>
      <c r="EW33" s="92">
        <f t="shared" ref="EW33:EW60" si="96">15/60*$D$2</f>
        <v>45.174545224861042</v>
      </c>
      <c r="EX33" s="92">
        <f t="shared" si="45"/>
        <v>152.41961393296276</v>
      </c>
      <c r="EY33" s="96">
        <f t="shared" ref="EY33:EY60" si="97">EX33+EW33+EV33</f>
        <v>227.89909457814338</v>
      </c>
      <c r="EZ33" s="124">
        <f t="shared" si="46"/>
        <v>214.20445457814333</v>
      </c>
      <c r="FA33" s="125"/>
      <c r="FB33" s="92">
        <f>$D$33 *2*($D$16+$D$12)+$E$33*$D$6</f>
        <v>30.304935420319552</v>
      </c>
      <c r="FC33" s="92">
        <f t="shared" ref="FC33:FC60" si="98">15/60*$D$2</f>
        <v>45.174545224861042</v>
      </c>
      <c r="FD33" s="92">
        <f t="shared" si="47"/>
        <v>138.72497393296277</v>
      </c>
      <c r="FE33" s="96">
        <f t="shared" ref="FE33:FE60" si="99">FD33+FC33+FB33</f>
        <v>214.20445457814338</v>
      </c>
      <c r="FF33" s="171">
        <f t="shared" si="48"/>
        <v>214.20445457814333</v>
      </c>
      <c r="FG33" s="171"/>
      <c r="FH33" s="92">
        <f>$D$33 *2*($D$16+$D$12)+$E$33*$D$6</f>
        <v>30.304935420319552</v>
      </c>
      <c r="FI33" s="92">
        <f t="shared" ref="FI33:FI60" si="100">15/60*$D$2</f>
        <v>45.174545224861042</v>
      </c>
      <c r="FJ33" s="92">
        <f t="shared" ref="FJ33:FJ60" si="101">$FA$29*($D$20+$D$24)+(40/60)*$D$2</f>
        <v>138.72497393296277</v>
      </c>
      <c r="FK33" s="96">
        <f t="shared" ref="FK33:FK60" si="102">FJ33+FI33+FH33</f>
        <v>214.20445457814338</v>
      </c>
      <c r="FL33" s="124">
        <f t="shared" si="49"/>
        <v>284.87386822267922</v>
      </c>
      <c r="FM33" s="125"/>
      <c r="FN33" s="101">
        <f>($D$33 *2*($D$16+$D$12)+$E$33*$D$6)*1.25</f>
        <v>37.881169275399444</v>
      </c>
      <c r="FO33" s="101">
        <f t="shared" si="50"/>
        <v>56.468181531076304</v>
      </c>
      <c r="FP33" s="101">
        <f t="shared" si="51"/>
        <v>190.52451741620345</v>
      </c>
      <c r="FQ33" s="96">
        <f t="shared" ref="FQ33:FQ60" si="103">FP33+FO33+FN33</f>
        <v>284.87386822267922</v>
      </c>
      <c r="FR33" s="126">
        <f t="shared" si="52"/>
        <v>353.34706822267918</v>
      </c>
      <c r="FS33" s="127"/>
      <c r="FT33" s="101">
        <f>($D$33 *2*($D$16+$D$12)+$E$33*$D$6)*1.25</f>
        <v>37.881169275399444</v>
      </c>
      <c r="FU33" s="101">
        <f t="shared" si="53"/>
        <v>56.468181531076304</v>
      </c>
      <c r="FV33" s="101">
        <f t="shared" si="54"/>
        <v>258.99771741620344</v>
      </c>
      <c r="FW33" s="96">
        <f t="shared" ref="FW33:FW60" si="104">FV33+FU33+FT33</f>
        <v>353.34706822267918</v>
      </c>
      <c r="FX33" s="124">
        <f t="shared" si="55"/>
        <v>202.05386864376726</v>
      </c>
      <c r="FY33" s="125"/>
      <c r="FZ33" s="101">
        <f>($D$33 *2*($D$16+$D$12)+$E$33*$D$6)*1.25</f>
        <v>37.881169275399444</v>
      </c>
      <c r="GA33" s="101">
        <f t="shared" si="56"/>
        <v>56.468181531076304</v>
      </c>
      <c r="GB33" s="101">
        <f t="shared" si="57"/>
        <v>107.70451783729156</v>
      </c>
      <c r="GC33" s="92">
        <f t="shared" ref="GC33:GC60" si="105">GB33+GA33+FZ33</f>
        <v>202.05386864376732</v>
      </c>
      <c r="GD33" s="124">
        <f t="shared" si="58"/>
        <v>252.93451386862836</v>
      </c>
      <c r="GE33" s="125"/>
      <c r="GF33" s="101">
        <f>(D33*2*(D16+D12)+E33*D6)*1.25</f>
        <v>37.881169275399444</v>
      </c>
      <c r="GG33" s="101">
        <f t="shared" si="59"/>
        <v>56.468181531076304</v>
      </c>
      <c r="GH33" s="101">
        <f t="shared" si="60"/>
        <v>158.58516306215262</v>
      </c>
      <c r="GI33" s="124">
        <f t="shared" si="61"/>
        <v>270.05281386862833</v>
      </c>
      <c r="GJ33" s="125"/>
      <c r="GK33" s="101">
        <f t="shared" si="62"/>
        <v>37.881169275399444</v>
      </c>
      <c r="GL33" s="101">
        <f t="shared" si="63"/>
        <v>56.468181531076304</v>
      </c>
      <c r="GM33" s="101">
        <f>(GJ29*(D20+D24)+(30/60)*D2)*1.25</f>
        <v>175.70346306215259</v>
      </c>
      <c r="GN33" s="124">
        <f t="shared" si="64"/>
        <v>317.40604104565375</v>
      </c>
      <c r="GO33" s="125"/>
      <c r="GP33" s="101">
        <f>($D$33 *2*($D$16+$D$12)+$E$33*$D$6)*1.25</f>
        <v>37.881169275399444</v>
      </c>
      <c r="GQ33" s="101">
        <f t="shared" si="65"/>
        <v>56.468181531076304</v>
      </c>
      <c r="GR33" s="101">
        <f t="shared" si="66"/>
        <v>223.05669023917804</v>
      </c>
      <c r="GS33" s="124">
        <f t="shared" si="67"/>
        <v>237.52064104565378</v>
      </c>
      <c r="GT33" s="125"/>
      <c r="GU33" s="101">
        <f>($D$33 *2*($D$16+$D$12)+$E$33*$D$6)*1.25</f>
        <v>37.881169275399444</v>
      </c>
      <c r="GV33" s="101">
        <f t="shared" si="68"/>
        <v>56.468181531076304</v>
      </c>
      <c r="GW33" s="101">
        <f t="shared" si="69"/>
        <v>143.17129023917806</v>
      </c>
      <c r="GX33" s="124">
        <f t="shared" si="70"/>
        <v>473.17516822267913</v>
      </c>
      <c r="GY33" s="125"/>
      <c r="GZ33" s="101">
        <f>($D$33 *2*($D$16+$D$12)+$E$33*$D$6)*1.25</f>
        <v>37.881169275399444</v>
      </c>
      <c r="HA33" s="101">
        <f t="shared" si="71"/>
        <v>56.468181531076304</v>
      </c>
      <c r="HB33" s="101">
        <f t="shared" si="72"/>
        <v>143.17129023917806</v>
      </c>
    </row>
    <row r="34" spans="1:210" x14ac:dyDescent="0.25">
      <c r="A34" s="61"/>
      <c r="B34" s="62"/>
      <c r="C34" s="66" t="s">
        <v>71</v>
      </c>
      <c r="D34" s="64">
        <v>8</v>
      </c>
      <c r="E34" s="65">
        <f t="shared" si="0"/>
        <v>0.26666666666666666</v>
      </c>
      <c r="F34" s="124">
        <f t="shared" si="1"/>
        <v>557.10253911103018</v>
      </c>
      <c r="G34" s="125"/>
      <c r="H34" s="115">
        <f>(D34*2*(D16+D12)+E34*D6)*1.25</f>
        <v>151.52467710159777</v>
      </c>
      <c r="I34" s="115">
        <f>15/60*(D2)*1.25</f>
        <v>56.468181531076304</v>
      </c>
      <c r="J34" s="101">
        <f t="shared" si="2"/>
        <v>349.1096804783561</v>
      </c>
      <c r="K34" s="93">
        <f t="shared" si="73"/>
        <v>557.10253911103018</v>
      </c>
      <c r="L34" s="94">
        <f t="shared" si="3"/>
        <v>349.45972169482667</v>
      </c>
      <c r="M34" s="95"/>
      <c r="N34" s="101">
        <f>(D34*2*($D$16+$D$12)+$E$34*$D$6)*1.25</f>
        <v>151.52467710159777</v>
      </c>
      <c r="O34" s="101">
        <f t="shared" si="4"/>
        <v>56.468181531076304</v>
      </c>
      <c r="P34" s="101">
        <f t="shared" si="5"/>
        <v>141.46686306215261</v>
      </c>
      <c r="Q34" s="92">
        <f t="shared" si="74"/>
        <v>349.45972169482673</v>
      </c>
      <c r="R34" s="94"/>
      <c r="S34" s="95"/>
      <c r="T34" s="101"/>
      <c r="U34" s="101"/>
      <c r="V34" s="101"/>
      <c r="W34" s="92">
        <f t="shared" si="6"/>
        <v>0</v>
      </c>
      <c r="X34" s="94"/>
      <c r="Y34" s="95"/>
      <c r="Z34" s="101"/>
      <c r="AA34" s="101"/>
      <c r="AB34" s="101"/>
      <c r="AC34" s="96">
        <f t="shared" si="7"/>
        <v>0</v>
      </c>
      <c r="AD34" s="94"/>
      <c r="AE34" s="95"/>
      <c r="AF34" s="101"/>
      <c r="AG34" s="101"/>
      <c r="AH34" s="101"/>
      <c r="AI34" s="96">
        <f t="shared" si="75"/>
        <v>0</v>
      </c>
      <c r="AJ34" s="124"/>
      <c r="AK34" s="125"/>
      <c r="AL34" s="101"/>
      <c r="AM34" s="101"/>
      <c r="AN34" s="101"/>
      <c r="AO34" s="96">
        <f t="shared" si="76"/>
        <v>0</v>
      </c>
      <c r="AP34" s="94">
        <f t="shared" si="8"/>
        <v>296.44596734077584</v>
      </c>
      <c r="AQ34" s="95"/>
      <c r="AR34" s="101">
        <f>($D$34 *2*($D$16+$D$12)+$E$34*$D$6)*1.25</f>
        <v>151.52467710159777</v>
      </c>
      <c r="AS34" s="101">
        <f t="shared" si="9"/>
        <v>56.468181531076304</v>
      </c>
      <c r="AT34" s="101">
        <f t="shared" si="10"/>
        <v>88.453108708101738</v>
      </c>
      <c r="AU34" s="96">
        <f t="shared" si="77"/>
        <v>296.44596734077584</v>
      </c>
      <c r="AV34" s="124">
        <f t="shared" si="11"/>
        <v>377.99022169482663</v>
      </c>
      <c r="AW34" s="135"/>
      <c r="AX34" s="102">
        <f t="shared" ref="AX34:AX60" si="106">(D34 *2*($D$16+$D$12)+E34*$D$6)*1.25</f>
        <v>151.52467710159777</v>
      </c>
      <c r="AY34" s="101">
        <f t="shared" si="12"/>
        <v>56.468181531076304</v>
      </c>
      <c r="AZ34" s="101">
        <f t="shared" si="13"/>
        <v>169.9973630621526</v>
      </c>
      <c r="BA34" s="96">
        <f t="shared" si="78"/>
        <v>377.99022169482669</v>
      </c>
      <c r="BB34" s="124">
        <f t="shared" si="14"/>
        <v>406.52072169482665</v>
      </c>
      <c r="BC34" s="135"/>
      <c r="BD34" s="101">
        <f t="shared" ref="BD34:BD60" si="107">(D34 *2*($D$16+$D$12)+E34*$D$6)*1.25</f>
        <v>151.52467710159777</v>
      </c>
      <c r="BE34" s="101">
        <f t="shared" si="15"/>
        <v>56.468181531076304</v>
      </c>
      <c r="BF34" s="101">
        <f t="shared" si="16"/>
        <v>198.52786306215256</v>
      </c>
      <c r="BG34" s="96">
        <f t="shared" si="79"/>
        <v>406.52072169482665</v>
      </c>
      <c r="BH34" s="124">
        <f t="shared" si="17"/>
        <v>349.45972169482667</v>
      </c>
      <c r="BI34" s="135"/>
      <c r="BJ34" s="101">
        <f>(D34 *2*($D$16+$D$12)+E34*$D$6)*1.25</f>
        <v>151.52467710159777</v>
      </c>
      <c r="BK34" s="101">
        <f t="shared" si="18"/>
        <v>56.468181531076304</v>
      </c>
      <c r="BL34" s="101">
        <f t="shared" si="19"/>
        <v>141.46686306215261</v>
      </c>
      <c r="BM34" s="96">
        <f t="shared" si="80"/>
        <v>349.45972169482673</v>
      </c>
      <c r="BN34" s="124">
        <f t="shared" si="20"/>
        <v>281.57934016375037</v>
      </c>
      <c r="BO34" s="135"/>
      <c r="BP34" s="101">
        <f t="shared" ref="BP34:BP39" si="108">(D34 *2*($D$16+$D$12)+E34*$D$6)*1.25</f>
        <v>151.52467710159777</v>
      </c>
      <c r="BQ34" s="101">
        <f t="shared" si="21"/>
        <v>56.468181531076304</v>
      </c>
      <c r="BR34" s="101">
        <f t="shared" si="22"/>
        <v>73.586481531076302</v>
      </c>
      <c r="BS34" s="96">
        <f t="shared" si="81"/>
        <v>281.57934016375037</v>
      </c>
      <c r="BT34" s="124"/>
      <c r="BU34" s="135"/>
      <c r="BV34" s="101"/>
      <c r="BW34" s="101"/>
      <c r="BX34" s="101"/>
      <c r="BY34" s="96">
        <f t="shared" si="82"/>
        <v>0</v>
      </c>
      <c r="BZ34" s="124">
        <f t="shared" si="23"/>
        <v>377.99022169482663</v>
      </c>
      <c r="CA34" s="135"/>
      <c r="CB34" s="101">
        <f t="shared" ref="CB34:CB56" si="109">(D34 *2*($D$16+$D$12)+E34*$D$6)*1.25</f>
        <v>151.52467710159777</v>
      </c>
      <c r="CC34" s="101">
        <f>(15/60*$D$2)*1.25</f>
        <v>56.468181531076304</v>
      </c>
      <c r="CD34" s="101">
        <f t="shared" si="24"/>
        <v>169.9973630621526</v>
      </c>
      <c r="CE34" s="96">
        <f t="shared" si="83"/>
        <v>377.99022169482669</v>
      </c>
      <c r="CF34" s="124">
        <f t="shared" si="84"/>
        <v>547.98758475697935</v>
      </c>
      <c r="CG34" s="135"/>
      <c r="CH34" s="101">
        <f t="shared" ref="CH34:CH51" si="110">(D34 *2*($D$16+$D$12)+E34*$D$6)*1.25</f>
        <v>151.52467710159777</v>
      </c>
      <c r="CI34" s="101">
        <f t="shared" si="25"/>
        <v>56.468181531076304</v>
      </c>
      <c r="CJ34" s="101">
        <f t="shared" si="26"/>
        <v>339.9947261243052</v>
      </c>
      <c r="CK34" s="96">
        <f t="shared" si="85"/>
        <v>547.98758475697923</v>
      </c>
      <c r="CL34" s="124">
        <f>(CM$29*($D$20+$D$24)+$D34*2*($D$16+$D$12)+CM$30*$D$2+$E34*$D$6)*1.25</f>
        <v>292.99154016375036</v>
      </c>
      <c r="CM34" s="135"/>
      <c r="CN34" s="101">
        <f>(D34 *2*($D$16+$D$12)+E34*$D$6)*1.25</f>
        <v>151.52467710159777</v>
      </c>
      <c r="CO34" s="101">
        <f t="shared" si="27"/>
        <v>56.468181531076304</v>
      </c>
      <c r="CP34" s="101">
        <f t="shared" si="28"/>
        <v>84.998681531076301</v>
      </c>
      <c r="CQ34" s="96">
        <f t="shared" si="86"/>
        <v>292.99154016375041</v>
      </c>
      <c r="CR34" s="124"/>
      <c r="CS34" s="135"/>
      <c r="CT34" s="101"/>
      <c r="CU34" s="101"/>
      <c r="CV34" s="101"/>
      <c r="CW34" s="96">
        <f t="shared" si="87"/>
        <v>0</v>
      </c>
      <c r="CX34" s="124"/>
      <c r="CY34" s="135"/>
      <c r="CZ34" s="101"/>
      <c r="DA34" s="101"/>
      <c r="DB34" s="101"/>
      <c r="DC34" s="96">
        <f t="shared" si="88"/>
        <v>0</v>
      </c>
      <c r="DD34" s="124"/>
      <c r="DE34" s="135"/>
      <c r="DF34" s="101"/>
      <c r="DG34" s="101"/>
      <c r="DH34" s="101"/>
      <c r="DI34" s="96">
        <f t="shared" si="89"/>
        <v>0</v>
      </c>
      <c r="DJ34" s="124"/>
      <c r="DK34" s="125"/>
      <c r="DL34" s="101"/>
      <c r="DM34" s="101"/>
      <c r="DN34" s="101"/>
      <c r="DO34" s="96">
        <f t="shared" si="90"/>
        <v>0</v>
      </c>
      <c r="DP34" s="124">
        <f t="shared" si="29"/>
        <v>529.75767604887756</v>
      </c>
      <c r="DQ34" s="125"/>
      <c r="DR34" s="101">
        <f t="shared" ref="DR34:DR60" si="111">(D34 *2*($D$16+$D$12)+E34*$D$6)*1.25</f>
        <v>151.52467710159777</v>
      </c>
      <c r="DS34" s="101">
        <f t="shared" si="30"/>
        <v>56.468181531076304</v>
      </c>
      <c r="DT34" s="101">
        <f t="shared" si="31"/>
        <v>321.76481741620341</v>
      </c>
      <c r="DU34" s="96">
        <f t="shared" si="91"/>
        <v>529.75767604887756</v>
      </c>
      <c r="DV34" s="94">
        <f t="shared" si="32"/>
        <v>563.99427604887751</v>
      </c>
      <c r="DW34" s="95"/>
      <c r="DX34" s="101">
        <f t="shared" ref="DX34:DX60" si="112">(D34 *2*($D$16+$D$12)+E34*$D$6)*1.25</f>
        <v>151.52467710159777</v>
      </c>
      <c r="DY34" s="101">
        <f t="shared" si="33"/>
        <v>56.468181531076304</v>
      </c>
      <c r="DZ34" s="101">
        <f t="shared" si="34"/>
        <v>356.00141741620348</v>
      </c>
      <c r="EA34" s="96">
        <f t="shared" si="92"/>
        <v>563.99427604887751</v>
      </c>
      <c r="EB34" s="124">
        <f t="shared" si="35"/>
        <v>539.465448871852</v>
      </c>
      <c r="EC34" s="125"/>
      <c r="ED34" s="101">
        <f t="shared" ref="ED34:ED60" si="113">(D34 *2*($D$16+$D$12)+E34*$D$6)*1.25</f>
        <v>151.52467710159777</v>
      </c>
      <c r="EE34" s="101">
        <f t="shared" si="36"/>
        <v>56.468181531076304</v>
      </c>
      <c r="EF34" s="101">
        <f t="shared" si="37"/>
        <v>331.47259023917803</v>
      </c>
      <c r="EG34" s="96">
        <f t="shared" si="93"/>
        <v>539.46544887185212</v>
      </c>
      <c r="EH34" s="124">
        <f t="shared" si="38"/>
        <v>387.10517604887747</v>
      </c>
      <c r="EI34" s="125"/>
      <c r="EJ34" s="115">
        <f t="shared" ref="EJ34:EJ60" si="114">(D34 *2*($D$16+$D$12)+E34*$D$6)*1.25</f>
        <v>151.52467710159777</v>
      </c>
      <c r="EK34" s="101">
        <f t="shared" si="39"/>
        <v>56.468181531076304</v>
      </c>
      <c r="EL34" s="101">
        <f t="shared" si="40"/>
        <v>179.1123174162035</v>
      </c>
      <c r="EM34" s="96">
        <f t="shared" si="94"/>
        <v>387.10517604887758</v>
      </c>
      <c r="EN34" s="124">
        <f t="shared" si="41"/>
        <v>427.04787604887747</v>
      </c>
      <c r="EO34" s="125"/>
      <c r="EP34" s="101">
        <f t="shared" ref="EP34:EP60" si="115">(D34 *2*($D$16+$D$12)+E34*$D$6)*1.25</f>
        <v>151.52467710159777</v>
      </c>
      <c r="EQ34" s="101">
        <f t="shared" si="42"/>
        <v>56.468181531076304</v>
      </c>
      <c r="ER34" s="101">
        <f t="shared" si="43"/>
        <v>219.0550174162035</v>
      </c>
      <c r="ES34" s="96">
        <f t="shared" si="95"/>
        <v>427.04787604887758</v>
      </c>
      <c r="ET34" s="124">
        <f t="shared" si="44"/>
        <v>318.81390083910202</v>
      </c>
      <c r="EU34" s="125"/>
      <c r="EV34" s="92">
        <f t="shared" ref="EV34:EV60" si="116">D34 *2*($D$16+$D$12)+E34*$D$6</f>
        <v>121.21974168127821</v>
      </c>
      <c r="EW34" s="92">
        <f t="shared" si="96"/>
        <v>45.174545224861042</v>
      </c>
      <c r="EX34" s="92">
        <f t="shared" si="45"/>
        <v>152.41961393296276</v>
      </c>
      <c r="EY34" s="96">
        <f t="shared" si="97"/>
        <v>318.81390083910202</v>
      </c>
      <c r="EZ34" s="124">
        <f t="shared" si="46"/>
        <v>305.11926083910203</v>
      </c>
      <c r="FA34" s="125"/>
      <c r="FB34" s="92">
        <f t="shared" ref="FB34:FB60" si="117">D34 *2*($D$16+$D$12)+E34*$D$6</f>
        <v>121.21974168127821</v>
      </c>
      <c r="FC34" s="92">
        <f t="shared" si="98"/>
        <v>45.174545224861042</v>
      </c>
      <c r="FD34" s="92">
        <f t="shared" si="47"/>
        <v>138.72497393296277</v>
      </c>
      <c r="FE34" s="96">
        <f t="shared" si="99"/>
        <v>305.11926083910203</v>
      </c>
      <c r="FF34" s="171">
        <f t="shared" si="48"/>
        <v>305.11926083910203</v>
      </c>
      <c r="FG34" s="171"/>
      <c r="FH34" s="92">
        <f t="shared" ref="FH34:FH60" si="118">D34 *2*($D$16+$D$12)+E34*$D$6</f>
        <v>121.21974168127821</v>
      </c>
      <c r="FI34" s="92">
        <f t="shared" si="100"/>
        <v>45.174545224861042</v>
      </c>
      <c r="FJ34" s="92">
        <f t="shared" si="101"/>
        <v>138.72497393296277</v>
      </c>
      <c r="FK34" s="96">
        <f t="shared" si="102"/>
        <v>305.11926083910203</v>
      </c>
      <c r="FL34" s="124">
        <f t="shared" si="49"/>
        <v>398.51737604887751</v>
      </c>
      <c r="FM34" s="125"/>
      <c r="FN34" s="101">
        <f t="shared" ref="FN34:FN60" si="119">(D34 *2*($D$16+$D$12)+E34*$D$6)*1.25</f>
        <v>151.52467710159777</v>
      </c>
      <c r="FO34" s="101">
        <f t="shared" si="50"/>
        <v>56.468181531076304</v>
      </c>
      <c r="FP34" s="101">
        <f t="shared" si="51"/>
        <v>190.52451741620345</v>
      </c>
      <c r="FQ34" s="96">
        <f t="shared" si="103"/>
        <v>398.51737604887751</v>
      </c>
      <c r="FR34" s="126">
        <f t="shared" si="52"/>
        <v>466.99057604887747</v>
      </c>
      <c r="FS34" s="127"/>
      <c r="FT34" s="101">
        <f t="shared" ref="FT34:FT60" si="120">(D34 *2*($D$16+$D$12)+E34*$D$6)*1.25</f>
        <v>151.52467710159777</v>
      </c>
      <c r="FU34" s="101">
        <f t="shared" si="53"/>
        <v>56.468181531076304</v>
      </c>
      <c r="FV34" s="101">
        <f t="shared" si="54"/>
        <v>258.99771741620344</v>
      </c>
      <c r="FW34" s="96">
        <f t="shared" si="104"/>
        <v>466.99057604887753</v>
      </c>
      <c r="FX34" s="124">
        <f t="shared" si="55"/>
        <v>315.69737646996566</v>
      </c>
      <c r="FY34" s="125"/>
      <c r="FZ34" s="101">
        <f t="shared" ref="FZ34:FZ60" si="121">(D34 *2*($D$16+$D$12)+E34*$D$6)*1.25</f>
        <v>151.52467710159777</v>
      </c>
      <c r="GA34" s="101">
        <f t="shared" si="56"/>
        <v>56.468181531076304</v>
      </c>
      <c r="GB34" s="101">
        <f t="shared" si="57"/>
        <v>107.70451783729156</v>
      </c>
      <c r="GC34" s="92">
        <f t="shared" si="105"/>
        <v>315.69737646996566</v>
      </c>
      <c r="GD34" s="124">
        <f t="shared" si="58"/>
        <v>366.57802169482665</v>
      </c>
      <c r="GE34" s="125"/>
      <c r="GF34" s="101">
        <f t="shared" ref="GF34:GF60" si="122">(D34*2*($D$16+$D$12)+E34*$D$6)*1.25</f>
        <v>151.52467710159777</v>
      </c>
      <c r="GG34" s="101">
        <f t="shared" si="59"/>
        <v>56.468181531076304</v>
      </c>
      <c r="GH34" s="101">
        <f t="shared" si="60"/>
        <v>158.58516306215262</v>
      </c>
      <c r="GI34" s="124">
        <f t="shared" si="61"/>
        <v>383.69632169482662</v>
      </c>
      <c r="GJ34" s="125"/>
      <c r="GK34" s="101">
        <f t="shared" si="62"/>
        <v>151.52467710159777</v>
      </c>
      <c r="GL34" s="101">
        <f t="shared" si="63"/>
        <v>56.468181531076304</v>
      </c>
      <c r="GM34" s="101">
        <f>(GJ29*(D20+D24)+(30/60)*D2)*1.25</f>
        <v>175.70346306215259</v>
      </c>
      <c r="GN34" s="124">
        <f t="shared" si="64"/>
        <v>431.0495488718521</v>
      </c>
      <c r="GO34" s="125"/>
      <c r="GP34" s="103">
        <f>($D$34 *2*($D$16+$D$12)+$E$34*$D$6)*1.25</f>
        <v>151.52467710159777</v>
      </c>
      <c r="GQ34" s="101">
        <f t="shared" si="65"/>
        <v>56.468181531076304</v>
      </c>
      <c r="GR34" s="101">
        <f t="shared" si="66"/>
        <v>223.05669023917804</v>
      </c>
      <c r="GS34" s="124">
        <f t="shared" si="67"/>
        <v>351.16414887185215</v>
      </c>
      <c r="GT34" s="125"/>
      <c r="GU34" s="103">
        <f>($D$34 *2*($D$16+$D$12)+$E$34*$D$6)*1.25</f>
        <v>151.52467710159777</v>
      </c>
      <c r="GV34" s="101">
        <f t="shared" si="68"/>
        <v>56.468181531076304</v>
      </c>
      <c r="GW34" s="101">
        <f t="shared" si="69"/>
        <v>143.17129023917806</v>
      </c>
      <c r="GX34" s="124">
        <f t="shared" si="70"/>
        <v>586.81867604887748</v>
      </c>
      <c r="GY34" s="125"/>
      <c r="GZ34" s="103">
        <f>($D$34 *2*($D$16+$D$12)+$E$34*$D$6)*1.25</f>
        <v>151.52467710159777</v>
      </c>
      <c r="HA34" s="101">
        <f t="shared" si="71"/>
        <v>56.468181531076304</v>
      </c>
      <c r="HB34" s="101">
        <f t="shared" si="72"/>
        <v>143.17129023917806</v>
      </c>
    </row>
    <row r="35" spans="1:210" x14ac:dyDescent="0.25">
      <c r="A35" s="61"/>
      <c r="B35" s="62"/>
      <c r="C35" s="66" t="s">
        <v>72</v>
      </c>
      <c r="D35" s="64">
        <v>18</v>
      </c>
      <c r="E35" s="65">
        <f t="shared" si="0"/>
        <v>0.6</v>
      </c>
      <c r="F35" s="124">
        <f t="shared" si="1"/>
        <v>746.50838548802744</v>
      </c>
      <c r="G35" s="125"/>
      <c r="H35" s="115">
        <f>(D35*2*($D$16+$D$12)+E35*$D$6)*1.25</f>
        <v>340.93052347859498</v>
      </c>
      <c r="I35" s="115">
        <f>15/60*(D2)*1.25</f>
        <v>56.468181531076304</v>
      </c>
      <c r="J35" s="101">
        <f t="shared" si="2"/>
        <v>349.1096804783561</v>
      </c>
      <c r="K35" s="93">
        <f t="shared" si="73"/>
        <v>746.50838548802744</v>
      </c>
      <c r="L35" s="94">
        <f t="shared" si="3"/>
        <v>538.86556807182376</v>
      </c>
      <c r="M35" s="95"/>
      <c r="N35" s="101">
        <f t="shared" ref="N35:N60" si="123">(D35*2*($D$16+$D$12)+E35*$D$6)*1.25</f>
        <v>340.93052347859498</v>
      </c>
      <c r="O35" s="101">
        <f t="shared" si="4"/>
        <v>56.468181531076304</v>
      </c>
      <c r="P35" s="101">
        <f t="shared" si="5"/>
        <v>141.46686306215261</v>
      </c>
      <c r="Q35" s="92">
        <f t="shared" si="74"/>
        <v>538.86556807182387</v>
      </c>
      <c r="R35" s="94"/>
      <c r="S35" s="95"/>
      <c r="T35" s="101"/>
      <c r="U35" s="101"/>
      <c r="V35" s="101"/>
      <c r="W35" s="92">
        <f t="shared" si="6"/>
        <v>0</v>
      </c>
      <c r="X35" s="94"/>
      <c r="Y35" s="95"/>
      <c r="Z35" s="101"/>
      <c r="AA35" s="101"/>
      <c r="AB35" s="101"/>
      <c r="AC35" s="96">
        <f t="shared" si="7"/>
        <v>0</v>
      </c>
      <c r="AD35" s="94"/>
      <c r="AE35" s="95"/>
      <c r="AF35" s="101"/>
      <c r="AG35" s="101"/>
      <c r="AH35" s="101"/>
      <c r="AI35" s="96">
        <f t="shared" si="75"/>
        <v>0</v>
      </c>
      <c r="AJ35" s="124"/>
      <c r="AK35" s="125"/>
      <c r="AL35" s="101"/>
      <c r="AM35" s="101"/>
      <c r="AN35" s="101"/>
      <c r="AO35" s="96">
        <f t="shared" si="76"/>
        <v>0</v>
      </c>
      <c r="AP35" s="94">
        <f t="shared" si="8"/>
        <v>485.85181371777298</v>
      </c>
      <c r="AQ35" s="95"/>
      <c r="AR35" s="101">
        <f t="shared" ref="AR35:AR60" si="124">(D35 *2*($D$16+$D$12)+E35*$D$6)*1.25</f>
        <v>340.93052347859498</v>
      </c>
      <c r="AS35" s="101">
        <f t="shared" si="9"/>
        <v>56.468181531076304</v>
      </c>
      <c r="AT35" s="101">
        <f t="shared" si="10"/>
        <v>88.453108708101738</v>
      </c>
      <c r="AU35" s="96">
        <f t="shared" si="77"/>
        <v>485.85181371777298</v>
      </c>
      <c r="AV35" s="124">
        <f t="shared" si="11"/>
        <v>567.39606807182383</v>
      </c>
      <c r="AW35" s="135"/>
      <c r="AX35" s="102">
        <f t="shared" si="106"/>
        <v>340.93052347859498</v>
      </c>
      <c r="AY35" s="101">
        <f t="shared" si="12"/>
        <v>56.468181531076304</v>
      </c>
      <c r="AZ35" s="101">
        <f t="shared" si="13"/>
        <v>169.9973630621526</v>
      </c>
      <c r="BA35" s="96">
        <f t="shared" si="78"/>
        <v>567.39606807182395</v>
      </c>
      <c r="BB35" s="124">
        <f t="shared" si="14"/>
        <v>595.92656807182391</v>
      </c>
      <c r="BC35" s="135"/>
      <c r="BD35" s="101">
        <f t="shared" si="107"/>
        <v>340.93052347859498</v>
      </c>
      <c r="BE35" s="101">
        <f t="shared" si="15"/>
        <v>56.468181531076304</v>
      </c>
      <c r="BF35" s="101">
        <f t="shared" si="16"/>
        <v>198.52786306215256</v>
      </c>
      <c r="BG35" s="96">
        <f t="shared" si="79"/>
        <v>595.92656807182379</v>
      </c>
      <c r="BH35" s="124">
        <f t="shared" si="17"/>
        <v>538.86556807182376</v>
      </c>
      <c r="BI35" s="135"/>
      <c r="BJ35" s="101">
        <f>(D35 *2*($D$16+$D$12)+E35*$D$60)*1.25</f>
        <v>254.64326602533575</v>
      </c>
      <c r="BK35" s="101">
        <f t="shared" si="18"/>
        <v>56.468181531076304</v>
      </c>
      <c r="BL35" s="101">
        <f t="shared" si="19"/>
        <v>141.46686306215261</v>
      </c>
      <c r="BM35" s="96">
        <f t="shared" si="80"/>
        <v>452.57831061856467</v>
      </c>
      <c r="BN35" s="124">
        <f t="shared" si="20"/>
        <v>470.98518654074752</v>
      </c>
      <c r="BO35" s="135"/>
      <c r="BP35" s="101">
        <f t="shared" si="108"/>
        <v>340.93052347859498</v>
      </c>
      <c r="BQ35" s="101">
        <f t="shared" si="21"/>
        <v>56.468181531076304</v>
      </c>
      <c r="BR35" s="101">
        <f t="shared" si="22"/>
        <v>73.586481531076302</v>
      </c>
      <c r="BS35" s="96">
        <f t="shared" si="81"/>
        <v>470.98518654074758</v>
      </c>
      <c r="BT35" s="124"/>
      <c r="BU35" s="135"/>
      <c r="BV35" s="101"/>
      <c r="BW35" s="101"/>
      <c r="BX35" s="101"/>
      <c r="BY35" s="96">
        <f t="shared" si="82"/>
        <v>0</v>
      </c>
      <c r="BZ35" s="124">
        <f t="shared" si="23"/>
        <v>567.39606807182383</v>
      </c>
      <c r="CA35" s="135"/>
      <c r="CB35" s="101">
        <f t="shared" si="109"/>
        <v>340.93052347859498</v>
      </c>
      <c r="CC35" s="101">
        <f t="shared" ref="CC35" si="125">15/60*$D$2</f>
        <v>45.174545224861042</v>
      </c>
      <c r="CD35" s="101">
        <f t="shared" si="24"/>
        <v>169.9973630621526</v>
      </c>
      <c r="CE35" s="96">
        <f t="shared" si="83"/>
        <v>556.10243176560857</v>
      </c>
      <c r="CF35" s="124">
        <f t="shared" si="84"/>
        <v>737.39343113397649</v>
      </c>
      <c r="CG35" s="135"/>
      <c r="CH35" s="101">
        <f t="shared" si="110"/>
        <v>340.93052347859498</v>
      </c>
      <c r="CI35" s="101">
        <f t="shared" si="25"/>
        <v>56.468181531076304</v>
      </c>
      <c r="CJ35" s="101">
        <f t="shared" si="26"/>
        <v>339.9947261243052</v>
      </c>
      <c r="CK35" s="96">
        <f t="shared" si="85"/>
        <v>737.39343113397649</v>
      </c>
      <c r="CL35" s="124">
        <f>(CM$29*($D$20+$D$24)+$D35*2*($D$16+$D$12)+CM$30*$D$2+$E35*$D$6)*1.25</f>
        <v>482.39738654074756</v>
      </c>
      <c r="CM35" s="135"/>
      <c r="CN35" s="101">
        <f>(D35 *2*($D$16+$D$12)+E35*$D$6)*1.25</f>
        <v>340.93052347859498</v>
      </c>
      <c r="CO35" s="101">
        <f t="shared" si="27"/>
        <v>56.468181531076304</v>
      </c>
      <c r="CP35" s="101">
        <f t="shared" si="28"/>
        <v>84.998681531076301</v>
      </c>
      <c r="CQ35" s="96">
        <f t="shared" si="86"/>
        <v>482.39738654074756</v>
      </c>
      <c r="CR35" s="124"/>
      <c r="CS35" s="135"/>
      <c r="CT35" s="101"/>
      <c r="CU35" s="101"/>
      <c r="CV35" s="101"/>
      <c r="CW35" s="96">
        <f t="shared" si="87"/>
        <v>0</v>
      </c>
      <c r="CX35" s="124"/>
      <c r="CY35" s="135"/>
      <c r="CZ35" s="101"/>
      <c r="DA35" s="101"/>
      <c r="DB35" s="101"/>
      <c r="DC35" s="96">
        <f t="shared" si="88"/>
        <v>0</v>
      </c>
      <c r="DD35" s="124"/>
      <c r="DE35" s="135"/>
      <c r="DF35" s="101"/>
      <c r="DG35" s="101"/>
      <c r="DH35" s="101"/>
      <c r="DI35" s="96">
        <f t="shared" si="89"/>
        <v>0</v>
      </c>
      <c r="DJ35" s="124"/>
      <c r="DK35" s="125"/>
      <c r="DL35" s="101"/>
      <c r="DM35" s="101"/>
      <c r="DN35" s="101"/>
      <c r="DO35" s="96">
        <f t="shared" si="90"/>
        <v>0</v>
      </c>
      <c r="DP35" s="124">
        <f t="shared" si="29"/>
        <v>719.16352242587482</v>
      </c>
      <c r="DQ35" s="125"/>
      <c r="DR35" s="101">
        <f t="shared" si="111"/>
        <v>340.93052347859498</v>
      </c>
      <c r="DS35" s="101">
        <f t="shared" si="30"/>
        <v>56.468181531076304</v>
      </c>
      <c r="DT35" s="101">
        <f t="shared" si="31"/>
        <v>321.76481741620341</v>
      </c>
      <c r="DU35" s="96">
        <f t="shared" si="91"/>
        <v>719.1635224258747</v>
      </c>
      <c r="DV35" s="94">
        <f t="shared" si="32"/>
        <v>753.40012242587477</v>
      </c>
      <c r="DW35" s="95"/>
      <c r="DX35" s="101">
        <f t="shared" si="112"/>
        <v>340.93052347859498</v>
      </c>
      <c r="DY35" s="101">
        <f t="shared" si="33"/>
        <v>56.468181531076304</v>
      </c>
      <c r="DZ35" s="101">
        <f t="shared" si="34"/>
        <v>356.00141741620348</v>
      </c>
      <c r="EA35" s="96">
        <f t="shared" si="92"/>
        <v>753.40012242587477</v>
      </c>
      <c r="EB35" s="124">
        <f t="shared" si="35"/>
        <v>728.87129524884926</v>
      </c>
      <c r="EC35" s="125"/>
      <c r="ED35" s="101">
        <f t="shared" si="113"/>
        <v>340.93052347859498</v>
      </c>
      <c r="EE35" s="101">
        <f t="shared" si="36"/>
        <v>56.468181531076304</v>
      </c>
      <c r="EF35" s="101">
        <f t="shared" si="37"/>
        <v>331.47259023917803</v>
      </c>
      <c r="EG35" s="96">
        <f t="shared" si="93"/>
        <v>728.87129524884926</v>
      </c>
      <c r="EH35" s="124">
        <f t="shared" si="38"/>
        <v>576.51102242587467</v>
      </c>
      <c r="EI35" s="125"/>
      <c r="EJ35" s="115">
        <f t="shared" si="114"/>
        <v>340.93052347859498</v>
      </c>
      <c r="EK35" s="101">
        <f t="shared" si="39"/>
        <v>56.468181531076304</v>
      </c>
      <c r="EL35" s="101">
        <f t="shared" si="40"/>
        <v>179.1123174162035</v>
      </c>
      <c r="EM35" s="96">
        <f t="shared" si="94"/>
        <v>576.51102242587478</v>
      </c>
      <c r="EN35" s="124">
        <f t="shared" si="41"/>
        <v>616.45372242587473</v>
      </c>
      <c r="EO35" s="125"/>
      <c r="EP35" s="101">
        <f t="shared" si="115"/>
        <v>340.93052347859498</v>
      </c>
      <c r="EQ35" s="101">
        <f t="shared" si="42"/>
        <v>56.468181531076304</v>
      </c>
      <c r="ER35" s="101">
        <f t="shared" si="43"/>
        <v>219.0550174162035</v>
      </c>
      <c r="ES35" s="96">
        <f t="shared" si="95"/>
        <v>616.45372242587473</v>
      </c>
      <c r="ET35" s="124">
        <f t="shared" si="44"/>
        <v>470.33857794069974</v>
      </c>
      <c r="EU35" s="125"/>
      <c r="EV35" s="92">
        <f t="shared" si="116"/>
        <v>272.74441878287598</v>
      </c>
      <c r="EW35" s="92">
        <f t="shared" si="96"/>
        <v>45.174545224861042</v>
      </c>
      <c r="EX35" s="92">
        <f t="shared" si="45"/>
        <v>152.41961393296276</v>
      </c>
      <c r="EY35" s="96">
        <f t="shared" si="97"/>
        <v>470.33857794069979</v>
      </c>
      <c r="EZ35" s="124">
        <f t="shared" si="46"/>
        <v>456.6439379406998</v>
      </c>
      <c r="FA35" s="125"/>
      <c r="FB35" s="92">
        <f t="shared" si="117"/>
        <v>272.74441878287598</v>
      </c>
      <c r="FC35" s="92">
        <f t="shared" si="98"/>
        <v>45.174545224861042</v>
      </c>
      <c r="FD35" s="92">
        <f t="shared" si="47"/>
        <v>138.72497393296277</v>
      </c>
      <c r="FE35" s="96">
        <f t="shared" si="99"/>
        <v>456.6439379406998</v>
      </c>
      <c r="FF35" s="171">
        <f t="shared" si="48"/>
        <v>456.6439379406998</v>
      </c>
      <c r="FG35" s="171"/>
      <c r="FH35" s="92">
        <f t="shared" si="118"/>
        <v>272.74441878287598</v>
      </c>
      <c r="FI35" s="92">
        <f t="shared" si="100"/>
        <v>45.174545224861042</v>
      </c>
      <c r="FJ35" s="92">
        <f t="shared" si="101"/>
        <v>138.72497393296277</v>
      </c>
      <c r="FK35" s="96">
        <f t="shared" si="102"/>
        <v>456.6439379406998</v>
      </c>
      <c r="FL35" s="124">
        <f t="shared" si="49"/>
        <v>587.92322242587466</v>
      </c>
      <c r="FM35" s="125"/>
      <c r="FN35" s="101">
        <f t="shared" si="119"/>
        <v>340.93052347859498</v>
      </c>
      <c r="FO35" s="101">
        <f t="shared" si="50"/>
        <v>56.468181531076304</v>
      </c>
      <c r="FP35" s="101">
        <f t="shared" si="51"/>
        <v>190.52451741620345</v>
      </c>
      <c r="FQ35" s="96">
        <f t="shared" si="103"/>
        <v>587.92322242587477</v>
      </c>
      <c r="FR35" s="126">
        <f t="shared" si="52"/>
        <v>656.39642242587468</v>
      </c>
      <c r="FS35" s="127"/>
      <c r="FT35" s="101">
        <f t="shared" si="120"/>
        <v>340.93052347859498</v>
      </c>
      <c r="FU35" s="101">
        <f t="shared" si="53"/>
        <v>56.468181531076304</v>
      </c>
      <c r="FV35" s="101">
        <f t="shared" si="54"/>
        <v>258.99771741620344</v>
      </c>
      <c r="FW35" s="96">
        <f t="shared" si="104"/>
        <v>656.39642242587479</v>
      </c>
      <c r="FX35" s="124">
        <f t="shared" si="55"/>
        <v>505.10322284696281</v>
      </c>
      <c r="FY35" s="125"/>
      <c r="FZ35" s="101">
        <f t="shared" si="121"/>
        <v>340.93052347859498</v>
      </c>
      <c r="GA35" s="101">
        <f t="shared" si="56"/>
        <v>56.468181531076304</v>
      </c>
      <c r="GB35" s="101">
        <f t="shared" si="57"/>
        <v>107.70451783729156</v>
      </c>
      <c r="GC35" s="92">
        <f t="shared" si="105"/>
        <v>505.10322284696281</v>
      </c>
      <c r="GD35" s="124">
        <f t="shared" si="58"/>
        <v>555.98386807182385</v>
      </c>
      <c r="GE35" s="125"/>
      <c r="GF35" s="101">
        <f t="shared" si="122"/>
        <v>340.93052347859498</v>
      </c>
      <c r="GG35" s="101">
        <f t="shared" si="59"/>
        <v>56.468181531076304</v>
      </c>
      <c r="GH35" s="101">
        <f t="shared" si="60"/>
        <v>158.58516306215262</v>
      </c>
      <c r="GI35" s="124">
        <f t="shared" si="61"/>
        <v>573.10216807182383</v>
      </c>
      <c r="GJ35" s="125"/>
      <c r="GK35" s="101">
        <f t="shared" si="62"/>
        <v>340.93052347859498</v>
      </c>
      <c r="GL35" s="101">
        <f t="shared" si="63"/>
        <v>56.468181531076304</v>
      </c>
      <c r="GM35" s="101">
        <f>(GJ29*(D20+D24)+(30/60)*D2)*1.25</f>
        <v>175.70346306215259</v>
      </c>
      <c r="GN35" s="124">
        <f t="shared" si="64"/>
        <v>620.4553952488493</v>
      </c>
      <c r="GO35" s="125"/>
      <c r="GP35" s="103">
        <f>($D$35 *2*($D$16+$D$12)+$E$35*$D$6)*1.25</f>
        <v>340.93052347859498</v>
      </c>
      <c r="GQ35" s="101">
        <f t="shared" si="65"/>
        <v>56.468181531076304</v>
      </c>
      <c r="GR35" s="101">
        <f t="shared" si="66"/>
        <v>223.05669023917804</v>
      </c>
      <c r="GS35" s="124">
        <f t="shared" si="67"/>
        <v>540.5699952488493</v>
      </c>
      <c r="GT35" s="125"/>
      <c r="GU35" s="103">
        <f>($D$35 *2*($D$16+$D$12)+$E$35*$D$6)*1.25</f>
        <v>340.93052347859498</v>
      </c>
      <c r="GV35" s="101">
        <f t="shared" si="68"/>
        <v>56.468181531076304</v>
      </c>
      <c r="GW35" s="101">
        <f t="shared" si="69"/>
        <v>143.17129023917806</v>
      </c>
      <c r="GX35" s="124">
        <f t="shared" si="70"/>
        <v>776.22452242587474</v>
      </c>
      <c r="GY35" s="125"/>
      <c r="GZ35" s="103">
        <f>($D$35 *2*($D$16+$D$12)+$E$35*$D$6)*1.25</f>
        <v>340.93052347859498</v>
      </c>
      <c r="HA35" s="101">
        <f t="shared" si="71"/>
        <v>56.468181531076304</v>
      </c>
      <c r="HB35" s="101">
        <f t="shared" si="72"/>
        <v>143.17129023917806</v>
      </c>
    </row>
    <row r="36" spans="1:210" x14ac:dyDescent="0.25">
      <c r="A36" s="61"/>
      <c r="B36" s="62"/>
      <c r="C36" s="66" t="s">
        <v>73</v>
      </c>
      <c r="D36" s="64">
        <v>19</v>
      </c>
      <c r="E36" s="65">
        <f t="shared" si="0"/>
        <v>0.6333333333333333</v>
      </c>
      <c r="F36" s="124">
        <f t="shared" si="1"/>
        <v>765.4489701257271</v>
      </c>
      <c r="G36" s="125"/>
      <c r="H36" s="115">
        <f>(D36*2*($D$16+$D$12)+E36*$D$6)*1.25</f>
        <v>359.87110811629469</v>
      </c>
      <c r="I36" s="115">
        <f>15/60*(D2)*1.25</f>
        <v>56.468181531076304</v>
      </c>
      <c r="J36" s="101">
        <f t="shared" si="2"/>
        <v>349.1096804783561</v>
      </c>
      <c r="K36" s="93">
        <f t="shared" si="73"/>
        <v>765.4489701257271</v>
      </c>
      <c r="L36" s="94">
        <f t="shared" si="3"/>
        <v>557.80615270952364</v>
      </c>
      <c r="M36" s="95"/>
      <c r="N36" s="101">
        <f t="shared" si="123"/>
        <v>359.87110811629469</v>
      </c>
      <c r="O36" s="101">
        <f t="shared" si="4"/>
        <v>56.468181531076304</v>
      </c>
      <c r="P36" s="101">
        <f t="shared" si="5"/>
        <v>141.46686306215261</v>
      </c>
      <c r="Q36" s="92">
        <f t="shared" si="74"/>
        <v>557.80615270952364</v>
      </c>
      <c r="R36" s="94"/>
      <c r="S36" s="95"/>
      <c r="T36" s="101"/>
      <c r="U36" s="101"/>
      <c r="V36" s="101"/>
      <c r="W36" s="92">
        <f t="shared" si="6"/>
        <v>0</v>
      </c>
      <c r="X36" s="94"/>
      <c r="Y36" s="95"/>
      <c r="Z36" s="101"/>
      <c r="AA36" s="101"/>
      <c r="AB36" s="101"/>
      <c r="AC36" s="96">
        <f t="shared" si="7"/>
        <v>0</v>
      </c>
      <c r="AD36" s="94"/>
      <c r="AE36" s="95"/>
      <c r="AF36" s="101"/>
      <c r="AG36" s="101"/>
      <c r="AH36" s="101"/>
      <c r="AI36" s="96">
        <f t="shared" si="75"/>
        <v>0</v>
      </c>
      <c r="AJ36" s="124"/>
      <c r="AK36" s="125"/>
      <c r="AL36" s="101"/>
      <c r="AM36" s="101"/>
      <c r="AN36" s="101"/>
      <c r="AO36" s="96">
        <f t="shared" si="76"/>
        <v>0</v>
      </c>
      <c r="AP36" s="94">
        <f t="shared" si="8"/>
        <v>504.79239835547276</v>
      </c>
      <c r="AQ36" s="95"/>
      <c r="AR36" s="101">
        <f t="shared" si="124"/>
        <v>359.87110811629469</v>
      </c>
      <c r="AS36" s="101">
        <f t="shared" si="9"/>
        <v>56.468181531076304</v>
      </c>
      <c r="AT36" s="101">
        <f t="shared" si="10"/>
        <v>88.453108708101738</v>
      </c>
      <c r="AU36" s="96">
        <f t="shared" si="77"/>
        <v>504.79239835547276</v>
      </c>
      <c r="AV36" s="124">
        <f t="shared" si="11"/>
        <v>586.33665270952361</v>
      </c>
      <c r="AW36" s="135"/>
      <c r="AX36" s="102">
        <f t="shared" si="106"/>
        <v>359.87110811629469</v>
      </c>
      <c r="AY36" s="101">
        <f t="shared" si="12"/>
        <v>56.468181531076304</v>
      </c>
      <c r="AZ36" s="101">
        <f t="shared" si="13"/>
        <v>169.9973630621526</v>
      </c>
      <c r="BA36" s="96">
        <f t="shared" si="78"/>
        <v>586.33665270952361</v>
      </c>
      <c r="BB36" s="124">
        <f t="shared" si="14"/>
        <v>614.86715270952357</v>
      </c>
      <c r="BC36" s="135"/>
      <c r="BD36" s="101">
        <f t="shared" si="107"/>
        <v>359.87110811629469</v>
      </c>
      <c r="BE36" s="101">
        <f t="shared" si="15"/>
        <v>56.468181531076304</v>
      </c>
      <c r="BF36" s="101">
        <f t="shared" si="16"/>
        <v>198.52786306215256</v>
      </c>
      <c r="BG36" s="96">
        <f t="shared" si="79"/>
        <v>614.86715270952357</v>
      </c>
      <c r="BH36" s="124">
        <f t="shared" si="17"/>
        <v>557.80615270952364</v>
      </c>
      <c r="BI36" s="135"/>
      <c r="BJ36" s="101">
        <f t="shared" ref="BJ36:BJ60" si="126">(D36 *2*($D$16+$D$12)+E36*$D$6)*1.25</f>
        <v>359.87110811629469</v>
      </c>
      <c r="BK36" s="101">
        <f t="shared" si="18"/>
        <v>56.468181531076304</v>
      </c>
      <c r="BL36" s="101">
        <f t="shared" si="19"/>
        <v>141.46686306215261</v>
      </c>
      <c r="BM36" s="96">
        <f t="shared" si="80"/>
        <v>557.80615270952364</v>
      </c>
      <c r="BN36" s="124">
        <f t="shared" si="20"/>
        <v>489.92577117844735</v>
      </c>
      <c r="BO36" s="135"/>
      <c r="BP36" s="101">
        <f t="shared" si="108"/>
        <v>359.87110811629469</v>
      </c>
      <c r="BQ36" s="101">
        <f t="shared" si="21"/>
        <v>56.468181531076304</v>
      </c>
      <c r="BR36" s="101">
        <f t="shared" si="22"/>
        <v>73.586481531076302</v>
      </c>
      <c r="BS36" s="96">
        <f t="shared" si="81"/>
        <v>489.92577117844729</v>
      </c>
      <c r="BT36" s="124"/>
      <c r="BU36" s="135"/>
      <c r="BV36" s="101"/>
      <c r="BW36" s="101"/>
      <c r="BX36" s="101"/>
      <c r="BY36" s="96">
        <f t="shared" si="82"/>
        <v>0</v>
      </c>
      <c r="BZ36" s="124">
        <f t="shared" si="23"/>
        <v>586.33665270952361</v>
      </c>
      <c r="CA36" s="135"/>
      <c r="CB36" s="101">
        <f t="shared" si="109"/>
        <v>359.87110811629469</v>
      </c>
      <c r="CC36" s="101">
        <f t="shared" ref="CC36:CC60" si="127">(15/60*$D$2)*1.25</f>
        <v>56.468181531076304</v>
      </c>
      <c r="CD36" s="101">
        <f t="shared" si="24"/>
        <v>169.9973630621526</v>
      </c>
      <c r="CE36" s="96">
        <f t="shared" si="83"/>
        <v>586.33665270952361</v>
      </c>
      <c r="CF36" s="124">
        <f t="shared" si="84"/>
        <v>756.33401577167615</v>
      </c>
      <c r="CG36" s="135"/>
      <c r="CH36" s="101">
        <f t="shared" si="110"/>
        <v>359.87110811629469</v>
      </c>
      <c r="CI36" s="101">
        <f t="shared" si="25"/>
        <v>56.468181531076304</v>
      </c>
      <c r="CJ36" s="101">
        <f t="shared" si="26"/>
        <v>339.9947261243052</v>
      </c>
      <c r="CK36" s="96">
        <f t="shared" si="85"/>
        <v>756.33401577167615</v>
      </c>
      <c r="CL36" s="124">
        <f>(CM$29*($D$20+$D$24)+$D36*2*($D$16+$D$12)+CM$30*$D$2+$E36*$D$600)*1.25</f>
        <v>373.84031053334036</v>
      </c>
      <c r="CM36" s="135"/>
      <c r="CN36" s="101">
        <f>(D36 *2*($D$16+$D$12)+E36*$D$6)*1.25</f>
        <v>359.87110811629469</v>
      </c>
      <c r="CO36" s="101">
        <f t="shared" si="27"/>
        <v>56.468181531076304</v>
      </c>
      <c r="CP36" s="101">
        <f t="shared" si="28"/>
        <v>84.998681531076301</v>
      </c>
      <c r="CQ36" s="96">
        <f t="shared" si="86"/>
        <v>501.33797117844733</v>
      </c>
      <c r="CR36" s="124"/>
      <c r="CS36" s="135"/>
      <c r="CT36" s="101"/>
      <c r="CU36" s="101"/>
      <c r="CV36" s="101"/>
      <c r="CW36" s="96">
        <f t="shared" si="87"/>
        <v>0</v>
      </c>
      <c r="CX36" s="124"/>
      <c r="CY36" s="135"/>
      <c r="CZ36" s="101"/>
      <c r="DA36" s="101"/>
      <c r="DB36" s="101"/>
      <c r="DC36" s="96">
        <f t="shared" si="88"/>
        <v>0</v>
      </c>
      <c r="DD36" s="124"/>
      <c r="DE36" s="135"/>
      <c r="DF36" s="101"/>
      <c r="DG36" s="101"/>
      <c r="DH36" s="101"/>
      <c r="DI36" s="96">
        <f t="shared" si="89"/>
        <v>0</v>
      </c>
      <c r="DJ36" s="124"/>
      <c r="DK36" s="125"/>
      <c r="DL36" s="101"/>
      <c r="DM36" s="101"/>
      <c r="DN36" s="101"/>
      <c r="DO36" s="96">
        <f t="shared" si="90"/>
        <v>0</v>
      </c>
      <c r="DP36" s="124">
        <f t="shared" si="29"/>
        <v>738.10410706357447</v>
      </c>
      <c r="DQ36" s="125"/>
      <c r="DR36" s="101">
        <f t="shared" si="111"/>
        <v>359.87110811629469</v>
      </c>
      <c r="DS36" s="101">
        <f t="shared" si="30"/>
        <v>56.468181531076304</v>
      </c>
      <c r="DT36" s="101">
        <f t="shared" si="31"/>
        <v>321.76481741620341</v>
      </c>
      <c r="DU36" s="96">
        <f t="shared" si="91"/>
        <v>738.10410706357447</v>
      </c>
      <c r="DV36" s="94">
        <f t="shared" si="32"/>
        <v>772.34070706357443</v>
      </c>
      <c r="DW36" s="95"/>
      <c r="DX36" s="101">
        <f t="shared" si="112"/>
        <v>359.87110811629469</v>
      </c>
      <c r="DY36" s="101">
        <f t="shared" si="33"/>
        <v>56.468181531076304</v>
      </c>
      <c r="DZ36" s="101">
        <f t="shared" si="34"/>
        <v>356.00141741620348</v>
      </c>
      <c r="EA36" s="96">
        <f t="shared" si="92"/>
        <v>772.34070706357443</v>
      </c>
      <c r="EB36" s="124">
        <f t="shared" si="35"/>
        <v>747.81187988654892</v>
      </c>
      <c r="EC36" s="125"/>
      <c r="ED36" s="101">
        <f t="shared" si="113"/>
        <v>359.87110811629469</v>
      </c>
      <c r="EE36" s="101">
        <f t="shared" si="36"/>
        <v>56.468181531076304</v>
      </c>
      <c r="EF36" s="101">
        <f t="shared" si="37"/>
        <v>331.47259023917803</v>
      </c>
      <c r="EG36" s="96">
        <f t="shared" si="93"/>
        <v>747.81187988654904</v>
      </c>
      <c r="EH36" s="124">
        <f t="shared" si="38"/>
        <v>595.45160706357456</v>
      </c>
      <c r="EI36" s="125"/>
      <c r="EJ36" s="115">
        <f t="shared" si="114"/>
        <v>359.87110811629469</v>
      </c>
      <c r="EK36" s="101">
        <f t="shared" si="39"/>
        <v>56.468181531076304</v>
      </c>
      <c r="EL36" s="101">
        <f t="shared" si="40"/>
        <v>179.1123174162035</v>
      </c>
      <c r="EM36" s="96">
        <f t="shared" si="94"/>
        <v>595.45160706357456</v>
      </c>
      <c r="EN36" s="124">
        <f t="shared" si="41"/>
        <v>635.3943070635745</v>
      </c>
      <c r="EO36" s="125"/>
      <c r="EP36" s="101">
        <f t="shared" si="115"/>
        <v>359.87110811629469</v>
      </c>
      <c r="EQ36" s="101">
        <f t="shared" si="42"/>
        <v>56.468181531076304</v>
      </c>
      <c r="ER36" s="101">
        <f t="shared" si="43"/>
        <v>219.0550174162035</v>
      </c>
      <c r="ES36" s="96">
        <f t="shared" si="95"/>
        <v>635.3943070635745</v>
      </c>
      <c r="ET36" s="124">
        <f t="shared" si="44"/>
        <v>485.49104565085958</v>
      </c>
      <c r="EU36" s="125"/>
      <c r="EV36" s="92">
        <f t="shared" si="116"/>
        <v>287.89688649303577</v>
      </c>
      <c r="EW36" s="92">
        <f t="shared" si="96"/>
        <v>45.174545224861042</v>
      </c>
      <c r="EX36" s="92">
        <f t="shared" si="45"/>
        <v>152.41961393296276</v>
      </c>
      <c r="EY36" s="96">
        <f t="shared" si="97"/>
        <v>485.49104565085958</v>
      </c>
      <c r="EZ36" s="124">
        <f t="shared" si="46"/>
        <v>471.79640565085958</v>
      </c>
      <c r="FA36" s="125"/>
      <c r="FB36" s="92">
        <f t="shared" si="117"/>
        <v>287.89688649303577</v>
      </c>
      <c r="FC36" s="92">
        <f t="shared" si="98"/>
        <v>45.174545224861042</v>
      </c>
      <c r="FD36" s="92">
        <f t="shared" si="47"/>
        <v>138.72497393296277</v>
      </c>
      <c r="FE36" s="96">
        <f t="shared" si="99"/>
        <v>471.79640565085958</v>
      </c>
      <c r="FF36" s="171">
        <f t="shared" si="48"/>
        <v>471.79640565085958</v>
      </c>
      <c r="FG36" s="171"/>
      <c r="FH36" s="92">
        <f t="shared" si="118"/>
        <v>287.89688649303577</v>
      </c>
      <c r="FI36" s="92">
        <f t="shared" si="100"/>
        <v>45.174545224861042</v>
      </c>
      <c r="FJ36" s="92">
        <f t="shared" si="101"/>
        <v>138.72497393296277</v>
      </c>
      <c r="FK36" s="96">
        <f t="shared" si="102"/>
        <v>471.79640565085958</v>
      </c>
      <c r="FL36" s="124">
        <f t="shared" si="49"/>
        <v>606.86380706357443</v>
      </c>
      <c r="FM36" s="125"/>
      <c r="FN36" s="101">
        <f t="shared" si="119"/>
        <v>359.87110811629469</v>
      </c>
      <c r="FO36" s="101">
        <f t="shared" si="50"/>
        <v>56.468181531076304</v>
      </c>
      <c r="FP36" s="101">
        <f t="shared" si="51"/>
        <v>190.52451741620345</v>
      </c>
      <c r="FQ36" s="96">
        <f t="shared" si="103"/>
        <v>606.86380706357443</v>
      </c>
      <c r="FR36" s="126">
        <f t="shared" si="52"/>
        <v>675.33700706357445</v>
      </c>
      <c r="FS36" s="127"/>
      <c r="FT36" s="101">
        <f t="shared" si="120"/>
        <v>359.87110811629469</v>
      </c>
      <c r="FU36" s="101">
        <f t="shared" si="53"/>
        <v>56.468181531076304</v>
      </c>
      <c r="FV36" s="101">
        <f t="shared" si="54"/>
        <v>258.99771741620344</v>
      </c>
      <c r="FW36" s="96">
        <f t="shared" si="104"/>
        <v>675.33700706357445</v>
      </c>
      <c r="FX36" s="124">
        <f t="shared" si="55"/>
        <v>524.04380748466258</v>
      </c>
      <c r="FY36" s="125"/>
      <c r="FZ36" s="101">
        <f t="shared" si="121"/>
        <v>359.87110811629469</v>
      </c>
      <c r="GA36" s="101">
        <f t="shared" si="56"/>
        <v>56.468181531076304</v>
      </c>
      <c r="GB36" s="101">
        <f t="shared" si="57"/>
        <v>107.70451783729156</v>
      </c>
      <c r="GC36" s="92">
        <f t="shared" si="105"/>
        <v>524.04380748466258</v>
      </c>
      <c r="GD36" s="124">
        <f t="shared" si="58"/>
        <v>574.92445270952362</v>
      </c>
      <c r="GE36" s="125"/>
      <c r="GF36" s="101">
        <f t="shared" si="122"/>
        <v>359.87110811629469</v>
      </c>
      <c r="GG36" s="101">
        <f t="shared" si="59"/>
        <v>56.468181531076304</v>
      </c>
      <c r="GH36" s="101">
        <f t="shared" si="60"/>
        <v>158.58516306215262</v>
      </c>
      <c r="GI36" s="124">
        <f t="shared" si="61"/>
        <v>592.04275270952371</v>
      </c>
      <c r="GJ36" s="125"/>
      <c r="GK36" s="101">
        <f t="shared" si="62"/>
        <v>359.87110811629469</v>
      </c>
      <c r="GL36" s="101">
        <f t="shared" si="63"/>
        <v>56.468181531076304</v>
      </c>
      <c r="GM36" s="101">
        <f>(GJ29*(D20+D24)+(30/60)*D2)*1.25</f>
        <v>175.70346306215259</v>
      </c>
      <c r="GN36" s="124">
        <f t="shared" si="64"/>
        <v>639.39597988654907</v>
      </c>
      <c r="GO36" s="125"/>
      <c r="GP36" s="103">
        <f>($D$36 *2*($D$16+$D$12)+$E$36*$D$6)*1.25</f>
        <v>359.87110811629469</v>
      </c>
      <c r="GQ36" s="101">
        <f t="shared" si="65"/>
        <v>56.468181531076304</v>
      </c>
      <c r="GR36" s="101">
        <f t="shared" si="66"/>
        <v>223.05669023917804</v>
      </c>
      <c r="GS36" s="124">
        <f t="shared" si="67"/>
        <v>559.51057988654907</v>
      </c>
      <c r="GT36" s="125"/>
      <c r="GU36" s="103">
        <f>($D$36 *2*($D$16+$D$12)+$E$36*$D$6)*1.25</f>
        <v>359.87110811629469</v>
      </c>
      <c r="GV36" s="101">
        <f t="shared" si="68"/>
        <v>56.468181531076304</v>
      </c>
      <c r="GW36" s="101">
        <f t="shared" si="69"/>
        <v>143.17129023917806</v>
      </c>
      <c r="GX36" s="124">
        <f t="shared" si="70"/>
        <v>795.1651070635744</v>
      </c>
      <c r="GY36" s="125"/>
      <c r="GZ36" s="103">
        <f>($D$36 *2*($D$16+$D$12)+$E$36*$D$6)*1.25</f>
        <v>359.87110811629469</v>
      </c>
      <c r="HA36" s="101">
        <f t="shared" si="71"/>
        <v>56.468181531076304</v>
      </c>
      <c r="HB36" s="101">
        <f t="shared" si="72"/>
        <v>143.17129023917806</v>
      </c>
    </row>
    <row r="37" spans="1:210" ht="26.25" x14ac:dyDescent="0.25">
      <c r="A37" s="61" t="s">
        <v>74</v>
      </c>
      <c r="B37" s="62">
        <v>646788</v>
      </c>
      <c r="C37" s="66" t="s">
        <v>75</v>
      </c>
      <c r="D37" s="64">
        <v>28</v>
      </c>
      <c r="E37" s="65">
        <f t="shared" si="0"/>
        <v>0.93333333333333335</v>
      </c>
      <c r="F37" s="124">
        <f t="shared" si="1"/>
        <v>935.91423186502448</v>
      </c>
      <c r="G37" s="125"/>
      <c r="H37" s="115">
        <f>(D37*2*($D$16+$D$12)+E37*$D$6)*1.25</f>
        <v>530.33636985559224</v>
      </c>
      <c r="I37" s="115">
        <f>15/60*(D2)*1.25</f>
        <v>56.468181531076304</v>
      </c>
      <c r="J37" s="101">
        <f t="shared" si="2"/>
        <v>349.1096804783561</v>
      </c>
      <c r="K37" s="93">
        <f t="shared" si="73"/>
        <v>935.9142318650247</v>
      </c>
      <c r="L37" s="94">
        <f t="shared" si="3"/>
        <v>728.27141444882113</v>
      </c>
      <c r="M37" s="95"/>
      <c r="N37" s="101">
        <f t="shared" si="123"/>
        <v>530.33636985559224</v>
      </c>
      <c r="O37" s="101">
        <f t="shared" si="4"/>
        <v>56.468181531076304</v>
      </c>
      <c r="P37" s="101">
        <f t="shared" si="5"/>
        <v>141.46686306215261</v>
      </c>
      <c r="Q37" s="92">
        <f t="shared" si="74"/>
        <v>728.27141444882113</v>
      </c>
      <c r="R37" s="94"/>
      <c r="S37" s="95"/>
      <c r="T37" s="101"/>
      <c r="U37" s="101"/>
      <c r="V37" s="101"/>
      <c r="W37" s="92">
        <f t="shared" si="6"/>
        <v>0</v>
      </c>
      <c r="X37" s="94"/>
      <c r="Y37" s="95"/>
      <c r="Z37" s="101"/>
      <c r="AA37" s="101"/>
      <c r="AB37" s="101"/>
      <c r="AC37" s="96">
        <f t="shared" si="7"/>
        <v>0</v>
      </c>
      <c r="AD37" s="94"/>
      <c r="AE37" s="95"/>
      <c r="AF37" s="101"/>
      <c r="AG37" s="101"/>
      <c r="AH37" s="101"/>
      <c r="AI37" s="96">
        <f t="shared" si="75"/>
        <v>0</v>
      </c>
      <c r="AJ37" s="124"/>
      <c r="AK37" s="125"/>
      <c r="AL37" s="101"/>
      <c r="AM37" s="101"/>
      <c r="AN37" s="101"/>
      <c r="AO37" s="96">
        <f t="shared" si="76"/>
        <v>0</v>
      </c>
      <c r="AP37" s="94">
        <f t="shared" si="8"/>
        <v>675.25766009477013</v>
      </c>
      <c r="AQ37" s="95"/>
      <c r="AR37" s="101">
        <f t="shared" si="124"/>
        <v>530.33636985559224</v>
      </c>
      <c r="AS37" s="101">
        <f t="shared" si="9"/>
        <v>56.468181531076304</v>
      </c>
      <c r="AT37" s="101">
        <f t="shared" si="10"/>
        <v>88.453108708101738</v>
      </c>
      <c r="AU37" s="96">
        <f t="shared" si="77"/>
        <v>675.25766009477024</v>
      </c>
      <c r="AV37" s="124">
        <f t="shared" si="11"/>
        <v>756.80191444882109</v>
      </c>
      <c r="AW37" s="135"/>
      <c r="AX37" s="102">
        <f t="shared" si="106"/>
        <v>530.33636985559224</v>
      </c>
      <c r="AY37" s="101">
        <f t="shared" si="12"/>
        <v>56.468181531076304</v>
      </c>
      <c r="AZ37" s="101">
        <f t="shared" si="13"/>
        <v>169.9973630621526</v>
      </c>
      <c r="BA37" s="96">
        <f t="shared" si="78"/>
        <v>756.80191444882121</v>
      </c>
      <c r="BB37" s="124">
        <f t="shared" si="14"/>
        <v>785.33241444882105</v>
      </c>
      <c r="BC37" s="135"/>
      <c r="BD37" s="101">
        <f t="shared" si="107"/>
        <v>530.33636985559224</v>
      </c>
      <c r="BE37" s="101">
        <f t="shared" si="15"/>
        <v>56.468181531076304</v>
      </c>
      <c r="BF37" s="101">
        <f t="shared" si="16"/>
        <v>198.52786306215256</v>
      </c>
      <c r="BG37" s="96">
        <f t="shared" si="79"/>
        <v>785.33241444882105</v>
      </c>
      <c r="BH37" s="124">
        <f t="shared" si="17"/>
        <v>728.27141444882113</v>
      </c>
      <c r="BI37" s="135"/>
      <c r="BJ37" s="101">
        <f t="shared" si="126"/>
        <v>530.33636985559224</v>
      </c>
      <c r="BK37" s="101">
        <f t="shared" si="18"/>
        <v>56.468181531076304</v>
      </c>
      <c r="BL37" s="101">
        <f t="shared" si="19"/>
        <v>141.46686306215261</v>
      </c>
      <c r="BM37" s="96">
        <f t="shared" si="80"/>
        <v>728.27141444882113</v>
      </c>
      <c r="BN37" s="124">
        <f t="shared" si="20"/>
        <v>660.39103291774484</v>
      </c>
      <c r="BO37" s="135"/>
      <c r="BP37" s="101">
        <f t="shared" si="108"/>
        <v>530.33636985559224</v>
      </c>
      <c r="BQ37" s="101">
        <f t="shared" si="21"/>
        <v>56.468181531076304</v>
      </c>
      <c r="BR37" s="101">
        <f t="shared" si="22"/>
        <v>73.586481531076302</v>
      </c>
      <c r="BS37" s="96">
        <f t="shared" si="81"/>
        <v>660.39103291774484</v>
      </c>
      <c r="BT37" s="124"/>
      <c r="BU37" s="135"/>
      <c r="BV37" s="101"/>
      <c r="BW37" s="101"/>
      <c r="BX37" s="101"/>
      <c r="BY37" s="96">
        <f t="shared" si="82"/>
        <v>0</v>
      </c>
      <c r="BZ37" s="124">
        <f t="shared" si="23"/>
        <v>756.80191444882109</v>
      </c>
      <c r="CA37" s="135"/>
      <c r="CB37" s="101">
        <f t="shared" si="109"/>
        <v>530.33636985559224</v>
      </c>
      <c r="CC37" s="101">
        <f t="shared" si="127"/>
        <v>56.468181531076304</v>
      </c>
      <c r="CD37" s="101">
        <f t="shared" si="24"/>
        <v>169.9973630621526</v>
      </c>
      <c r="CE37" s="96">
        <f t="shared" si="83"/>
        <v>756.80191444882121</v>
      </c>
      <c r="CF37" s="124">
        <f t="shared" si="84"/>
        <v>926.79927751097364</v>
      </c>
      <c r="CG37" s="135"/>
      <c r="CH37" s="101">
        <f t="shared" si="110"/>
        <v>530.33636985559224</v>
      </c>
      <c r="CI37" s="101">
        <f t="shared" si="25"/>
        <v>56.468181531076304</v>
      </c>
      <c r="CJ37" s="101">
        <f t="shared" si="26"/>
        <v>339.9947261243052</v>
      </c>
      <c r="CK37" s="96">
        <f t="shared" si="85"/>
        <v>926.79927751097375</v>
      </c>
      <c r="CL37" s="124">
        <f t="shared" ref="CL37:CL59" si="128">(CM$29*($D$20+$D$24)+$D37*2*($D$16+$D$12)+CM$30*$D$2+$E37*$D$6)*1.25</f>
        <v>671.80323291774482</v>
      </c>
      <c r="CM37" s="135"/>
      <c r="CN37" s="101">
        <f>(D37 *2*($D$16+$D$12)+E37*$D$6)*1.25</f>
        <v>530.33636985559224</v>
      </c>
      <c r="CO37" s="101">
        <f t="shared" si="27"/>
        <v>56.468181531076304</v>
      </c>
      <c r="CP37" s="101">
        <f t="shared" si="28"/>
        <v>84.998681531076301</v>
      </c>
      <c r="CQ37" s="96">
        <f t="shared" si="86"/>
        <v>671.80323291774482</v>
      </c>
      <c r="CR37" s="124"/>
      <c r="CS37" s="135"/>
      <c r="CT37" s="101"/>
      <c r="CU37" s="101"/>
      <c r="CV37" s="101"/>
      <c r="CW37" s="96">
        <f t="shared" si="87"/>
        <v>0</v>
      </c>
      <c r="CX37" s="124"/>
      <c r="CY37" s="135"/>
      <c r="CZ37" s="101"/>
      <c r="DA37" s="101"/>
      <c r="DB37" s="101"/>
      <c r="DC37" s="96">
        <f t="shared" si="88"/>
        <v>0</v>
      </c>
      <c r="DD37" s="124"/>
      <c r="DE37" s="135"/>
      <c r="DF37" s="101"/>
      <c r="DG37" s="101"/>
      <c r="DH37" s="101"/>
      <c r="DI37" s="96">
        <f t="shared" si="89"/>
        <v>0</v>
      </c>
      <c r="DJ37" s="124"/>
      <c r="DK37" s="125"/>
      <c r="DL37" s="101"/>
      <c r="DM37" s="101"/>
      <c r="DN37" s="101"/>
      <c r="DO37" s="96">
        <f t="shared" si="90"/>
        <v>0</v>
      </c>
      <c r="DP37" s="124">
        <f t="shared" si="29"/>
        <v>908.56936880287196</v>
      </c>
      <c r="DQ37" s="125"/>
      <c r="DR37" s="101">
        <f t="shared" si="111"/>
        <v>530.33636985559224</v>
      </c>
      <c r="DS37" s="101">
        <f t="shared" si="30"/>
        <v>56.468181531076304</v>
      </c>
      <c r="DT37" s="101">
        <f t="shared" si="31"/>
        <v>321.76481741620341</v>
      </c>
      <c r="DU37" s="96">
        <f t="shared" si="91"/>
        <v>908.56936880287196</v>
      </c>
      <c r="DV37" s="94">
        <f t="shared" si="32"/>
        <v>942.80596880287192</v>
      </c>
      <c r="DW37" s="95"/>
      <c r="DX37" s="101">
        <f t="shared" si="112"/>
        <v>530.33636985559224</v>
      </c>
      <c r="DY37" s="101">
        <f t="shared" si="33"/>
        <v>56.468181531076304</v>
      </c>
      <c r="DZ37" s="101">
        <f t="shared" si="34"/>
        <v>356.00141741620348</v>
      </c>
      <c r="EA37" s="96">
        <f t="shared" si="92"/>
        <v>942.80596880287203</v>
      </c>
      <c r="EB37" s="124">
        <f t="shared" si="35"/>
        <v>918.27714162584653</v>
      </c>
      <c r="EC37" s="125"/>
      <c r="ED37" s="101">
        <f t="shared" si="113"/>
        <v>530.33636985559224</v>
      </c>
      <c r="EE37" s="101">
        <f t="shared" si="36"/>
        <v>56.468181531076304</v>
      </c>
      <c r="EF37" s="101">
        <f t="shared" si="37"/>
        <v>331.47259023917803</v>
      </c>
      <c r="EG37" s="96">
        <f t="shared" si="93"/>
        <v>918.27714162584653</v>
      </c>
      <c r="EH37" s="124">
        <f t="shared" si="38"/>
        <v>765.91686880287193</v>
      </c>
      <c r="EI37" s="125"/>
      <c r="EJ37" s="115">
        <f t="shared" si="114"/>
        <v>530.33636985559224</v>
      </c>
      <c r="EK37" s="101">
        <f t="shared" si="39"/>
        <v>56.468181531076304</v>
      </c>
      <c r="EL37" s="101">
        <f t="shared" si="40"/>
        <v>179.1123174162035</v>
      </c>
      <c r="EM37" s="96">
        <f t="shared" si="94"/>
        <v>765.91686880287205</v>
      </c>
      <c r="EN37" s="124">
        <f t="shared" si="41"/>
        <v>805.85956880287199</v>
      </c>
      <c r="EO37" s="125"/>
      <c r="EP37" s="101">
        <f t="shared" si="115"/>
        <v>530.33636985559224</v>
      </c>
      <c r="EQ37" s="101">
        <f t="shared" si="42"/>
        <v>56.468181531076304</v>
      </c>
      <c r="ER37" s="101">
        <f t="shared" si="43"/>
        <v>219.0550174162035</v>
      </c>
      <c r="ES37" s="96">
        <f t="shared" si="95"/>
        <v>805.85956880287199</v>
      </c>
      <c r="ET37" s="124">
        <f t="shared" si="44"/>
        <v>621.86325504229762</v>
      </c>
      <c r="EU37" s="125"/>
      <c r="EV37" s="92">
        <f t="shared" si="116"/>
        <v>424.26909588447376</v>
      </c>
      <c r="EW37" s="92">
        <f t="shared" si="96"/>
        <v>45.174545224861042</v>
      </c>
      <c r="EX37" s="92">
        <f t="shared" si="45"/>
        <v>152.41961393296276</v>
      </c>
      <c r="EY37" s="96">
        <f t="shared" si="97"/>
        <v>621.86325504229762</v>
      </c>
      <c r="EZ37" s="124">
        <f t="shared" si="46"/>
        <v>608.16861504229757</v>
      </c>
      <c r="FA37" s="125"/>
      <c r="FB37" s="92">
        <f t="shared" si="117"/>
        <v>424.26909588447376</v>
      </c>
      <c r="FC37" s="92">
        <f t="shared" si="98"/>
        <v>45.174545224861042</v>
      </c>
      <c r="FD37" s="92">
        <f t="shared" si="47"/>
        <v>138.72497393296277</v>
      </c>
      <c r="FE37" s="96">
        <f t="shared" si="99"/>
        <v>608.16861504229757</v>
      </c>
      <c r="FF37" s="171">
        <f t="shared" si="48"/>
        <v>608.16861504229757</v>
      </c>
      <c r="FG37" s="171"/>
      <c r="FH37" s="92">
        <f t="shared" si="118"/>
        <v>424.26909588447376</v>
      </c>
      <c r="FI37" s="92">
        <f t="shared" si="100"/>
        <v>45.174545224861042</v>
      </c>
      <c r="FJ37" s="92">
        <f t="shared" si="101"/>
        <v>138.72497393296277</v>
      </c>
      <c r="FK37" s="96">
        <f t="shared" si="102"/>
        <v>608.16861504229757</v>
      </c>
      <c r="FL37" s="124">
        <f t="shared" si="49"/>
        <v>777.32906880287203</v>
      </c>
      <c r="FM37" s="125"/>
      <c r="FN37" s="101">
        <f t="shared" si="119"/>
        <v>530.33636985559224</v>
      </c>
      <c r="FO37" s="101">
        <f t="shared" si="50"/>
        <v>56.468181531076304</v>
      </c>
      <c r="FP37" s="101">
        <f t="shared" si="51"/>
        <v>190.52451741620345</v>
      </c>
      <c r="FQ37" s="96">
        <f t="shared" si="103"/>
        <v>777.32906880287203</v>
      </c>
      <c r="FR37" s="126">
        <f t="shared" si="52"/>
        <v>845.80226880287182</v>
      </c>
      <c r="FS37" s="127"/>
      <c r="FT37" s="101">
        <f t="shared" si="120"/>
        <v>530.33636985559224</v>
      </c>
      <c r="FU37" s="101">
        <f t="shared" si="53"/>
        <v>56.468181531076304</v>
      </c>
      <c r="FV37" s="101">
        <f t="shared" si="54"/>
        <v>258.99771741620344</v>
      </c>
      <c r="FW37" s="96">
        <f t="shared" si="104"/>
        <v>845.80226880287205</v>
      </c>
      <c r="FX37" s="124">
        <f t="shared" si="55"/>
        <v>694.50906922396007</v>
      </c>
      <c r="FY37" s="125"/>
      <c r="FZ37" s="101">
        <f t="shared" si="121"/>
        <v>530.33636985559224</v>
      </c>
      <c r="GA37" s="101">
        <f t="shared" si="56"/>
        <v>56.468181531076304</v>
      </c>
      <c r="GB37" s="101">
        <f t="shared" si="57"/>
        <v>107.70451783729156</v>
      </c>
      <c r="GC37" s="92">
        <f t="shared" si="105"/>
        <v>694.50906922396007</v>
      </c>
      <c r="GD37" s="124">
        <f t="shared" si="58"/>
        <v>745.38971444882111</v>
      </c>
      <c r="GE37" s="125"/>
      <c r="GF37" s="101">
        <f t="shared" si="122"/>
        <v>530.33636985559224</v>
      </c>
      <c r="GG37" s="101">
        <f t="shared" si="59"/>
        <v>56.468181531076304</v>
      </c>
      <c r="GH37" s="101">
        <f t="shared" si="60"/>
        <v>158.58516306215262</v>
      </c>
      <c r="GI37" s="124">
        <f t="shared" si="61"/>
        <v>762.50801444882109</v>
      </c>
      <c r="GJ37" s="125"/>
      <c r="GK37" s="101">
        <f t="shared" si="62"/>
        <v>530.33636985559224</v>
      </c>
      <c r="GL37" s="101">
        <f t="shared" si="63"/>
        <v>56.468181531076304</v>
      </c>
      <c r="GM37" s="101">
        <f>(GJ29*(D20+D24)+(30/60)*D2)*1.25</f>
        <v>175.70346306215259</v>
      </c>
      <c r="GN37" s="124">
        <f t="shared" si="64"/>
        <v>809.86124162584645</v>
      </c>
      <c r="GO37" s="125"/>
      <c r="GP37" s="103">
        <f>($D$37 *2*($D$16+$D$12)+$E$37*$D$6)*1.25</f>
        <v>530.33636985559224</v>
      </c>
      <c r="GQ37" s="101">
        <f t="shared" si="65"/>
        <v>56.468181531076304</v>
      </c>
      <c r="GR37" s="101">
        <f t="shared" si="66"/>
        <v>223.05669023917804</v>
      </c>
      <c r="GS37" s="124">
        <f t="shared" si="67"/>
        <v>729.97584162584644</v>
      </c>
      <c r="GT37" s="125"/>
      <c r="GU37" s="103">
        <f>($D$37 *2*($D$16+$D$12)+$E$37*$D$6)*1.25</f>
        <v>530.33636985559224</v>
      </c>
      <c r="GV37" s="101">
        <f t="shared" si="68"/>
        <v>56.468181531076304</v>
      </c>
      <c r="GW37" s="101">
        <f t="shared" si="69"/>
        <v>143.17129023917806</v>
      </c>
      <c r="GX37" s="124">
        <f t="shared" si="70"/>
        <v>965.63036880287189</v>
      </c>
      <c r="GY37" s="125"/>
      <c r="GZ37" s="103">
        <f>($D$37 *2*($D$16+$D$12)+$E$37*$D$6)*1.25</f>
        <v>530.33636985559224</v>
      </c>
      <c r="HA37" s="101">
        <f t="shared" si="71"/>
        <v>56.468181531076304</v>
      </c>
      <c r="HB37" s="101">
        <f t="shared" si="72"/>
        <v>143.17129023917806</v>
      </c>
    </row>
    <row r="38" spans="1:210" x14ac:dyDescent="0.25">
      <c r="A38" s="61"/>
      <c r="B38" s="62"/>
      <c r="C38" s="66" t="s">
        <v>76</v>
      </c>
      <c r="D38" s="64">
        <v>35</v>
      </c>
      <c r="E38" s="65">
        <f t="shared" si="0"/>
        <v>1.1666666666666667</v>
      </c>
      <c r="F38" s="124">
        <f t="shared" si="1"/>
        <v>1068.4983243289225</v>
      </c>
      <c r="G38" s="125"/>
      <c r="H38" s="115">
        <f>(D38*2*($D$16+$D$12)+E38*$D$60)*1.25</f>
        <v>495.13968393815287</v>
      </c>
      <c r="I38" s="115">
        <f>15/60*(D2)*1.25</f>
        <v>56.468181531076304</v>
      </c>
      <c r="J38" s="101">
        <f t="shared" si="2"/>
        <v>349.1096804783561</v>
      </c>
      <c r="K38" s="93">
        <f t="shared" si="73"/>
        <v>900.71754594758522</v>
      </c>
      <c r="L38" s="94">
        <f t="shared" si="3"/>
        <v>860.85550691271919</v>
      </c>
      <c r="M38" s="95"/>
      <c r="N38" s="101">
        <f t="shared" si="123"/>
        <v>662.9204623194903</v>
      </c>
      <c r="O38" s="101">
        <f t="shared" si="4"/>
        <v>56.468181531076304</v>
      </c>
      <c r="P38" s="101">
        <f t="shared" si="5"/>
        <v>141.46686306215261</v>
      </c>
      <c r="Q38" s="92">
        <f t="shared" si="74"/>
        <v>860.85550691271919</v>
      </c>
      <c r="R38" s="94"/>
      <c r="S38" s="95"/>
      <c r="T38" s="101"/>
      <c r="U38" s="101"/>
      <c r="V38" s="101"/>
      <c r="W38" s="92">
        <f t="shared" si="6"/>
        <v>0</v>
      </c>
      <c r="X38" s="94"/>
      <c r="Y38" s="95"/>
      <c r="Z38" s="101"/>
      <c r="AA38" s="101"/>
      <c r="AB38" s="101"/>
      <c r="AC38" s="96">
        <f t="shared" si="7"/>
        <v>0</v>
      </c>
      <c r="AD38" s="94"/>
      <c r="AE38" s="95"/>
      <c r="AF38" s="101"/>
      <c r="AG38" s="101"/>
      <c r="AH38" s="101"/>
      <c r="AI38" s="96">
        <f t="shared" si="75"/>
        <v>0</v>
      </c>
      <c r="AJ38" s="124"/>
      <c r="AK38" s="125"/>
      <c r="AL38" s="101"/>
      <c r="AM38" s="101"/>
      <c r="AN38" s="101"/>
      <c r="AO38" s="96">
        <f t="shared" si="76"/>
        <v>0</v>
      </c>
      <c r="AP38" s="94">
        <f t="shared" si="8"/>
        <v>807.8417525586683</v>
      </c>
      <c r="AQ38" s="95"/>
      <c r="AR38" s="101">
        <f t="shared" si="124"/>
        <v>662.9204623194903</v>
      </c>
      <c r="AS38" s="101">
        <f t="shared" si="9"/>
        <v>56.468181531076304</v>
      </c>
      <c r="AT38" s="101">
        <f t="shared" si="10"/>
        <v>88.453108708101738</v>
      </c>
      <c r="AU38" s="96">
        <f t="shared" si="77"/>
        <v>807.8417525586683</v>
      </c>
      <c r="AV38" s="124">
        <f t="shared" si="11"/>
        <v>889.38600691271915</v>
      </c>
      <c r="AW38" s="135"/>
      <c r="AX38" s="102">
        <f t="shared" si="106"/>
        <v>662.9204623194903</v>
      </c>
      <c r="AY38" s="101">
        <f t="shared" si="12"/>
        <v>56.468181531076304</v>
      </c>
      <c r="AZ38" s="101">
        <f t="shared" si="13"/>
        <v>169.9973630621526</v>
      </c>
      <c r="BA38" s="96">
        <f t="shared" si="78"/>
        <v>889.38600691271927</v>
      </c>
      <c r="BB38" s="124">
        <f t="shared" si="14"/>
        <v>917.91650691271911</v>
      </c>
      <c r="BC38" s="135"/>
      <c r="BD38" s="101">
        <f t="shared" si="107"/>
        <v>662.9204623194903</v>
      </c>
      <c r="BE38" s="101">
        <f t="shared" si="15"/>
        <v>56.468181531076304</v>
      </c>
      <c r="BF38" s="101">
        <f t="shared" si="16"/>
        <v>198.52786306215256</v>
      </c>
      <c r="BG38" s="96">
        <f t="shared" si="79"/>
        <v>917.91650691271911</v>
      </c>
      <c r="BH38" s="124">
        <f t="shared" si="17"/>
        <v>860.85550691271919</v>
      </c>
      <c r="BI38" s="135"/>
      <c r="BJ38" s="101">
        <f t="shared" si="126"/>
        <v>662.9204623194903</v>
      </c>
      <c r="BK38" s="101">
        <f t="shared" si="18"/>
        <v>56.468181531076304</v>
      </c>
      <c r="BL38" s="101">
        <f t="shared" si="19"/>
        <v>141.46686306215261</v>
      </c>
      <c r="BM38" s="96">
        <f t="shared" si="80"/>
        <v>860.85550691271919</v>
      </c>
      <c r="BN38" s="124">
        <f t="shared" si="20"/>
        <v>792.97512538164278</v>
      </c>
      <c r="BO38" s="135"/>
      <c r="BP38" s="101">
        <f t="shared" si="108"/>
        <v>662.9204623194903</v>
      </c>
      <c r="BQ38" s="101">
        <f t="shared" si="21"/>
        <v>56.468181531076304</v>
      </c>
      <c r="BR38" s="101">
        <f t="shared" si="22"/>
        <v>73.586481531076302</v>
      </c>
      <c r="BS38" s="96">
        <f t="shared" si="81"/>
        <v>792.9751253816429</v>
      </c>
      <c r="BT38" s="124"/>
      <c r="BU38" s="135"/>
      <c r="BV38" s="101"/>
      <c r="BW38" s="101"/>
      <c r="BX38" s="101"/>
      <c r="BY38" s="96">
        <f t="shared" si="82"/>
        <v>0</v>
      </c>
      <c r="BZ38" s="124">
        <f t="shared" si="23"/>
        <v>889.38600691271915</v>
      </c>
      <c r="CA38" s="135"/>
      <c r="CB38" s="101">
        <f t="shared" si="109"/>
        <v>662.9204623194903</v>
      </c>
      <c r="CC38" s="101">
        <f t="shared" si="127"/>
        <v>56.468181531076304</v>
      </c>
      <c r="CD38" s="101">
        <f t="shared" si="24"/>
        <v>169.9973630621526</v>
      </c>
      <c r="CE38" s="96">
        <f t="shared" si="83"/>
        <v>889.38600691271927</v>
      </c>
      <c r="CF38" s="124">
        <f t="shared" si="84"/>
        <v>1059.3833699748716</v>
      </c>
      <c r="CG38" s="135"/>
      <c r="CH38" s="101">
        <f t="shared" si="110"/>
        <v>662.9204623194903</v>
      </c>
      <c r="CI38" s="101">
        <f t="shared" si="25"/>
        <v>56.468181531076304</v>
      </c>
      <c r="CJ38" s="101">
        <f t="shared" si="26"/>
        <v>339.9947261243052</v>
      </c>
      <c r="CK38" s="96">
        <f t="shared" si="85"/>
        <v>1059.3833699748718</v>
      </c>
      <c r="CL38" s="124">
        <f t="shared" si="128"/>
        <v>804.38732538164288</v>
      </c>
      <c r="CM38" s="135"/>
      <c r="CN38" s="101">
        <f>(D38 *2*($D$16+$D$12)+E38*$D$60)*1.25</f>
        <v>495.13968393815287</v>
      </c>
      <c r="CO38" s="101">
        <f t="shared" si="27"/>
        <v>56.468181531076304</v>
      </c>
      <c r="CP38" s="101">
        <f t="shared" si="28"/>
        <v>84.998681531076301</v>
      </c>
      <c r="CQ38" s="96">
        <f t="shared" si="86"/>
        <v>636.60654700030545</v>
      </c>
      <c r="CR38" s="124"/>
      <c r="CS38" s="135"/>
      <c r="CT38" s="101"/>
      <c r="CU38" s="101"/>
      <c r="CV38" s="101"/>
      <c r="CW38" s="96">
        <f t="shared" si="87"/>
        <v>0</v>
      </c>
      <c r="CX38" s="124"/>
      <c r="CY38" s="135"/>
      <c r="CZ38" s="101"/>
      <c r="DA38" s="101"/>
      <c r="DB38" s="101"/>
      <c r="DC38" s="96">
        <f t="shared" si="88"/>
        <v>0</v>
      </c>
      <c r="DD38" s="124"/>
      <c r="DE38" s="135"/>
      <c r="DF38" s="101"/>
      <c r="DG38" s="101"/>
      <c r="DH38" s="101"/>
      <c r="DI38" s="96">
        <f t="shared" si="89"/>
        <v>0</v>
      </c>
      <c r="DJ38" s="124"/>
      <c r="DK38" s="125"/>
      <c r="DL38" s="101"/>
      <c r="DM38" s="101"/>
      <c r="DN38" s="101"/>
      <c r="DO38" s="96">
        <f t="shared" si="90"/>
        <v>0</v>
      </c>
      <c r="DP38" s="124">
        <f t="shared" si="29"/>
        <v>1041.1534612667699</v>
      </c>
      <c r="DQ38" s="125"/>
      <c r="DR38" s="101">
        <f t="shared" si="111"/>
        <v>662.9204623194903</v>
      </c>
      <c r="DS38" s="101">
        <f t="shared" si="30"/>
        <v>56.468181531076304</v>
      </c>
      <c r="DT38" s="101">
        <f t="shared" si="31"/>
        <v>321.76481741620341</v>
      </c>
      <c r="DU38" s="96">
        <f t="shared" si="91"/>
        <v>1041.1534612667701</v>
      </c>
      <c r="DV38" s="94">
        <f t="shared" si="32"/>
        <v>1075.3900612667699</v>
      </c>
      <c r="DW38" s="95"/>
      <c r="DX38" s="101">
        <f t="shared" si="112"/>
        <v>662.9204623194903</v>
      </c>
      <c r="DY38" s="101">
        <f t="shared" si="33"/>
        <v>56.468181531076304</v>
      </c>
      <c r="DZ38" s="101">
        <f t="shared" si="34"/>
        <v>356.00141741620348</v>
      </c>
      <c r="EA38" s="96">
        <f t="shared" si="92"/>
        <v>1075.3900612667701</v>
      </c>
      <c r="EB38" s="124">
        <f t="shared" si="35"/>
        <v>1050.8612340897446</v>
      </c>
      <c r="EC38" s="125"/>
      <c r="ED38" s="101">
        <f t="shared" si="113"/>
        <v>662.9204623194903</v>
      </c>
      <c r="EE38" s="101">
        <f t="shared" si="36"/>
        <v>56.468181531076304</v>
      </c>
      <c r="EF38" s="101">
        <f t="shared" si="37"/>
        <v>331.47259023917803</v>
      </c>
      <c r="EG38" s="96">
        <f t="shared" si="93"/>
        <v>1050.8612340897446</v>
      </c>
      <c r="EH38" s="124">
        <f t="shared" si="38"/>
        <v>898.50096126676999</v>
      </c>
      <c r="EI38" s="125"/>
      <c r="EJ38" s="115">
        <f t="shared" si="114"/>
        <v>662.9204623194903</v>
      </c>
      <c r="EK38" s="101">
        <f t="shared" si="39"/>
        <v>56.468181531076304</v>
      </c>
      <c r="EL38" s="101">
        <f t="shared" si="40"/>
        <v>179.1123174162035</v>
      </c>
      <c r="EM38" s="96">
        <f t="shared" si="94"/>
        <v>898.5009612667701</v>
      </c>
      <c r="EN38" s="124">
        <f t="shared" si="41"/>
        <v>938.44366126677005</v>
      </c>
      <c r="EO38" s="125"/>
      <c r="EP38" s="101">
        <f t="shared" si="115"/>
        <v>662.9204623194903</v>
      </c>
      <c r="EQ38" s="101">
        <f t="shared" si="42"/>
        <v>56.468181531076304</v>
      </c>
      <c r="ER38" s="101">
        <f t="shared" si="43"/>
        <v>219.0550174162035</v>
      </c>
      <c r="ES38" s="96">
        <f t="shared" si="95"/>
        <v>938.44366126677005</v>
      </c>
      <c r="ET38" s="124">
        <f t="shared" si="44"/>
        <v>727.93052901341593</v>
      </c>
      <c r="EU38" s="125"/>
      <c r="EV38" s="92">
        <f t="shared" si="116"/>
        <v>530.33636985559224</v>
      </c>
      <c r="EW38" s="92">
        <f t="shared" si="96"/>
        <v>45.174545224861042</v>
      </c>
      <c r="EX38" s="92">
        <f t="shared" si="45"/>
        <v>152.41961393296276</v>
      </c>
      <c r="EY38" s="96">
        <f t="shared" si="97"/>
        <v>727.93052901341605</v>
      </c>
      <c r="EZ38" s="124">
        <f t="shared" si="46"/>
        <v>714.235889013416</v>
      </c>
      <c r="FA38" s="125"/>
      <c r="FB38" s="92">
        <f t="shared" si="117"/>
        <v>530.33636985559224</v>
      </c>
      <c r="FC38" s="92">
        <f t="shared" si="98"/>
        <v>45.174545224861042</v>
      </c>
      <c r="FD38" s="92">
        <f t="shared" si="47"/>
        <v>138.72497393296277</v>
      </c>
      <c r="FE38" s="96">
        <f t="shared" si="99"/>
        <v>714.235889013416</v>
      </c>
      <c r="FF38" s="171">
        <f t="shared" si="48"/>
        <v>714.235889013416</v>
      </c>
      <c r="FG38" s="171"/>
      <c r="FH38" s="92">
        <f t="shared" si="118"/>
        <v>530.33636985559224</v>
      </c>
      <c r="FI38" s="92">
        <f t="shared" si="100"/>
        <v>45.174545224861042</v>
      </c>
      <c r="FJ38" s="92">
        <f t="shared" si="101"/>
        <v>138.72497393296277</v>
      </c>
      <c r="FK38" s="96">
        <f t="shared" si="102"/>
        <v>714.235889013416</v>
      </c>
      <c r="FL38" s="124">
        <f t="shared" si="49"/>
        <v>909.91316126676998</v>
      </c>
      <c r="FM38" s="125"/>
      <c r="FN38" s="101">
        <f t="shared" si="119"/>
        <v>662.9204623194903</v>
      </c>
      <c r="FO38" s="101">
        <f t="shared" si="50"/>
        <v>56.468181531076304</v>
      </c>
      <c r="FP38" s="101">
        <f t="shared" si="51"/>
        <v>190.52451741620345</v>
      </c>
      <c r="FQ38" s="96">
        <f t="shared" si="103"/>
        <v>909.91316126677009</v>
      </c>
      <c r="FR38" s="126">
        <f t="shared" si="52"/>
        <v>978.38636126676988</v>
      </c>
      <c r="FS38" s="127"/>
      <c r="FT38" s="101">
        <f t="shared" si="120"/>
        <v>662.9204623194903</v>
      </c>
      <c r="FU38" s="101">
        <f t="shared" si="53"/>
        <v>56.468181531076304</v>
      </c>
      <c r="FV38" s="101">
        <f t="shared" si="54"/>
        <v>258.99771741620344</v>
      </c>
      <c r="FW38" s="96">
        <f t="shared" si="104"/>
        <v>978.38636126677011</v>
      </c>
      <c r="FX38" s="124">
        <f t="shared" si="55"/>
        <v>827.09316168785813</v>
      </c>
      <c r="FY38" s="125"/>
      <c r="FZ38" s="101">
        <f t="shared" si="121"/>
        <v>662.9204623194903</v>
      </c>
      <c r="GA38" s="101">
        <f t="shared" si="56"/>
        <v>56.468181531076304</v>
      </c>
      <c r="GB38" s="101">
        <f t="shared" si="57"/>
        <v>107.70451783729156</v>
      </c>
      <c r="GC38" s="92">
        <f t="shared" si="105"/>
        <v>827.09316168785813</v>
      </c>
      <c r="GD38" s="124">
        <f t="shared" si="58"/>
        <v>877.97380691271906</v>
      </c>
      <c r="GE38" s="125"/>
      <c r="GF38" s="101">
        <f t="shared" si="122"/>
        <v>662.9204623194903</v>
      </c>
      <c r="GG38" s="101">
        <f t="shared" si="59"/>
        <v>56.468181531076304</v>
      </c>
      <c r="GH38" s="101">
        <f t="shared" si="60"/>
        <v>158.58516306215262</v>
      </c>
      <c r="GI38" s="124">
        <f t="shared" si="61"/>
        <v>895.09210691271915</v>
      </c>
      <c r="GJ38" s="125"/>
      <c r="GK38" s="101">
        <f t="shared" si="62"/>
        <v>662.9204623194903</v>
      </c>
      <c r="GL38" s="101">
        <f t="shared" si="63"/>
        <v>56.468181531076304</v>
      </c>
      <c r="GM38" s="101">
        <f>(GJ29*(D20+D24)+(30/60)*D2)*1.25</f>
        <v>175.70346306215259</v>
      </c>
      <c r="GN38" s="124">
        <f t="shared" si="64"/>
        <v>942.44533408974462</v>
      </c>
      <c r="GO38" s="125"/>
      <c r="GP38" s="103">
        <f>($D$38 *2*($D$16+$D$12)+$E$38*$D$6)*1.25</f>
        <v>662.9204623194903</v>
      </c>
      <c r="GQ38" s="101">
        <f t="shared" si="65"/>
        <v>56.468181531076304</v>
      </c>
      <c r="GR38" s="101">
        <f t="shared" si="66"/>
        <v>223.05669023917804</v>
      </c>
      <c r="GS38" s="124">
        <f t="shared" si="67"/>
        <v>862.55993408974462</v>
      </c>
      <c r="GT38" s="125"/>
      <c r="GU38" s="103">
        <f>($D$38 *2*($D$16+$D$12)+$E$38*$D$6)*1.25</f>
        <v>662.9204623194903</v>
      </c>
      <c r="GV38" s="101">
        <f t="shared" si="68"/>
        <v>56.468181531076304</v>
      </c>
      <c r="GW38" s="101">
        <f t="shared" si="69"/>
        <v>143.17129023917806</v>
      </c>
      <c r="GX38" s="124">
        <f t="shared" si="70"/>
        <v>1098.2144612667701</v>
      </c>
      <c r="GY38" s="125"/>
      <c r="GZ38" s="103">
        <f>($D$38 *2*($D$16+$D$12)+$E$38*$D$6)*1.25</f>
        <v>662.9204623194903</v>
      </c>
      <c r="HA38" s="101">
        <f t="shared" si="71"/>
        <v>56.468181531076304</v>
      </c>
      <c r="HB38" s="101">
        <f t="shared" si="72"/>
        <v>143.17129023917806</v>
      </c>
    </row>
    <row r="39" spans="1:210" x14ac:dyDescent="0.25">
      <c r="A39" s="61"/>
      <c r="B39" s="62"/>
      <c r="C39" s="66" t="s">
        <v>77</v>
      </c>
      <c r="D39" s="64">
        <v>28</v>
      </c>
      <c r="E39" s="65">
        <f t="shared" si="0"/>
        <v>0.93333333333333335</v>
      </c>
      <c r="F39" s="124">
        <f t="shared" si="1"/>
        <v>935.91423186502448</v>
      </c>
      <c r="G39" s="125"/>
      <c r="H39" s="115">
        <f t="shared" ref="H39:H60" si="129">(D39*2*($D$16+$D$12)+E39*$D$6)*1.25</f>
        <v>530.33636985559224</v>
      </c>
      <c r="I39" s="115">
        <f>15/60*(D2)*1.25</f>
        <v>56.468181531076304</v>
      </c>
      <c r="J39" s="101">
        <f t="shared" si="2"/>
        <v>349.1096804783561</v>
      </c>
      <c r="K39" s="93">
        <f t="shared" si="73"/>
        <v>935.9142318650247</v>
      </c>
      <c r="L39" s="94">
        <f t="shared" si="3"/>
        <v>728.27141444882113</v>
      </c>
      <c r="M39" s="95"/>
      <c r="N39" s="101">
        <f t="shared" si="123"/>
        <v>530.33636985559224</v>
      </c>
      <c r="O39" s="101">
        <f t="shared" si="4"/>
        <v>56.468181531076304</v>
      </c>
      <c r="P39" s="101">
        <f t="shared" si="5"/>
        <v>141.46686306215261</v>
      </c>
      <c r="Q39" s="92">
        <f t="shared" si="74"/>
        <v>728.27141444882113</v>
      </c>
      <c r="R39" s="94"/>
      <c r="S39" s="95"/>
      <c r="T39" s="101"/>
      <c r="U39" s="101"/>
      <c r="V39" s="101"/>
      <c r="W39" s="92">
        <f t="shared" si="6"/>
        <v>0</v>
      </c>
      <c r="X39" s="94"/>
      <c r="Y39" s="95"/>
      <c r="Z39" s="101"/>
      <c r="AA39" s="101"/>
      <c r="AB39" s="101"/>
      <c r="AC39" s="96">
        <f t="shared" si="7"/>
        <v>0</v>
      </c>
      <c r="AD39" s="94"/>
      <c r="AE39" s="95"/>
      <c r="AF39" s="101"/>
      <c r="AG39" s="101"/>
      <c r="AH39" s="101"/>
      <c r="AI39" s="96">
        <f t="shared" si="75"/>
        <v>0</v>
      </c>
      <c r="AJ39" s="124"/>
      <c r="AK39" s="125"/>
      <c r="AL39" s="101"/>
      <c r="AM39" s="101"/>
      <c r="AN39" s="101"/>
      <c r="AO39" s="96">
        <f t="shared" si="76"/>
        <v>0</v>
      </c>
      <c r="AP39" s="94">
        <f t="shared" si="8"/>
        <v>675.25766009477013</v>
      </c>
      <c r="AQ39" s="95"/>
      <c r="AR39" s="101">
        <f t="shared" si="124"/>
        <v>530.33636985559224</v>
      </c>
      <c r="AS39" s="101">
        <f t="shared" si="9"/>
        <v>56.468181531076304</v>
      </c>
      <c r="AT39" s="101">
        <f t="shared" si="10"/>
        <v>88.453108708101738</v>
      </c>
      <c r="AU39" s="96">
        <f t="shared" si="77"/>
        <v>675.25766009477024</v>
      </c>
      <c r="AV39" s="124">
        <f t="shared" si="11"/>
        <v>756.80191444882109</v>
      </c>
      <c r="AW39" s="135"/>
      <c r="AX39" s="102">
        <f t="shared" si="106"/>
        <v>530.33636985559224</v>
      </c>
      <c r="AY39" s="101">
        <f t="shared" si="12"/>
        <v>56.468181531076304</v>
      </c>
      <c r="AZ39" s="101">
        <f t="shared" si="13"/>
        <v>169.9973630621526</v>
      </c>
      <c r="BA39" s="96">
        <f t="shared" si="78"/>
        <v>756.80191444882121</v>
      </c>
      <c r="BB39" s="124">
        <f t="shared" si="14"/>
        <v>785.33241444882105</v>
      </c>
      <c r="BC39" s="135"/>
      <c r="BD39" s="101">
        <f t="shared" si="107"/>
        <v>530.33636985559224</v>
      </c>
      <c r="BE39" s="101">
        <f t="shared" si="15"/>
        <v>56.468181531076304</v>
      </c>
      <c r="BF39" s="101">
        <f t="shared" si="16"/>
        <v>198.52786306215256</v>
      </c>
      <c r="BG39" s="96">
        <f t="shared" si="79"/>
        <v>785.33241444882105</v>
      </c>
      <c r="BH39" s="124">
        <f t="shared" si="17"/>
        <v>728.27141444882113</v>
      </c>
      <c r="BI39" s="135"/>
      <c r="BJ39" s="101">
        <f t="shared" si="126"/>
        <v>530.33636985559224</v>
      </c>
      <c r="BK39" s="101">
        <f t="shared" ref="BK39" si="130">15/60*$D$2</f>
        <v>45.174545224861042</v>
      </c>
      <c r="BL39" s="101">
        <f t="shared" si="19"/>
        <v>141.46686306215261</v>
      </c>
      <c r="BM39" s="96">
        <f t="shared" si="80"/>
        <v>716.97777814260587</v>
      </c>
      <c r="BN39" s="124">
        <f t="shared" si="20"/>
        <v>660.39103291774484</v>
      </c>
      <c r="BO39" s="135"/>
      <c r="BP39" s="101">
        <f t="shared" si="108"/>
        <v>530.33636985559224</v>
      </c>
      <c r="BQ39" s="101">
        <f t="shared" si="21"/>
        <v>56.468181531076304</v>
      </c>
      <c r="BR39" s="101">
        <f t="shared" si="22"/>
        <v>73.586481531076302</v>
      </c>
      <c r="BS39" s="96">
        <f t="shared" si="81"/>
        <v>660.39103291774484</v>
      </c>
      <c r="BT39" s="124"/>
      <c r="BU39" s="135"/>
      <c r="BV39" s="101"/>
      <c r="BW39" s="101"/>
      <c r="BX39" s="101"/>
      <c r="BY39" s="96">
        <f t="shared" si="82"/>
        <v>0</v>
      </c>
      <c r="BZ39" s="124">
        <f t="shared" si="23"/>
        <v>756.80191444882109</v>
      </c>
      <c r="CA39" s="135"/>
      <c r="CB39" s="101">
        <f t="shared" si="109"/>
        <v>530.33636985559224</v>
      </c>
      <c r="CC39" s="101">
        <f t="shared" si="127"/>
        <v>56.468181531076304</v>
      </c>
      <c r="CD39" s="101">
        <f t="shared" si="24"/>
        <v>169.9973630621526</v>
      </c>
      <c r="CE39" s="96">
        <f t="shared" si="83"/>
        <v>756.80191444882121</v>
      </c>
      <c r="CF39" s="124">
        <f t="shared" si="84"/>
        <v>926.79927751097364</v>
      </c>
      <c r="CG39" s="135"/>
      <c r="CH39" s="101">
        <f t="shared" si="110"/>
        <v>530.33636985559224</v>
      </c>
      <c r="CI39" s="101">
        <f t="shared" si="25"/>
        <v>56.468181531076304</v>
      </c>
      <c r="CJ39" s="101">
        <f t="shared" si="26"/>
        <v>339.9947261243052</v>
      </c>
      <c r="CK39" s="96">
        <f t="shared" si="85"/>
        <v>926.79927751097375</v>
      </c>
      <c r="CL39" s="124">
        <f t="shared" si="128"/>
        <v>671.80323291774482</v>
      </c>
      <c r="CM39" s="135"/>
      <c r="CN39" s="101">
        <f>(D39 *2*($D$16+$D$12)+E39*$D$60)*1.25</f>
        <v>396.11174715052232</v>
      </c>
      <c r="CO39" s="101">
        <f t="shared" si="27"/>
        <v>56.468181531076304</v>
      </c>
      <c r="CP39" s="101">
        <f t="shared" si="28"/>
        <v>84.998681531076301</v>
      </c>
      <c r="CQ39" s="96">
        <f t="shared" si="86"/>
        <v>537.5786102126749</v>
      </c>
      <c r="CR39" s="124"/>
      <c r="CS39" s="135"/>
      <c r="CT39" s="101"/>
      <c r="CU39" s="101"/>
      <c r="CV39" s="101"/>
      <c r="CW39" s="96">
        <f t="shared" si="87"/>
        <v>0</v>
      </c>
      <c r="CX39" s="124"/>
      <c r="CY39" s="135"/>
      <c r="CZ39" s="101"/>
      <c r="DA39" s="101"/>
      <c r="DB39" s="101"/>
      <c r="DC39" s="96">
        <f t="shared" si="88"/>
        <v>0</v>
      </c>
      <c r="DD39" s="124"/>
      <c r="DE39" s="135"/>
      <c r="DF39" s="101"/>
      <c r="DG39" s="101"/>
      <c r="DH39" s="101"/>
      <c r="DI39" s="96">
        <f t="shared" si="89"/>
        <v>0</v>
      </c>
      <c r="DJ39" s="124"/>
      <c r="DK39" s="125"/>
      <c r="DL39" s="101"/>
      <c r="DM39" s="101"/>
      <c r="DN39" s="101"/>
      <c r="DO39" s="96">
        <f t="shared" si="90"/>
        <v>0</v>
      </c>
      <c r="DP39" s="124">
        <f t="shared" si="29"/>
        <v>908.56936880287196</v>
      </c>
      <c r="DQ39" s="125"/>
      <c r="DR39" s="101">
        <f t="shared" si="111"/>
        <v>530.33636985559224</v>
      </c>
      <c r="DS39" s="101">
        <f t="shared" si="30"/>
        <v>56.468181531076304</v>
      </c>
      <c r="DT39" s="101">
        <f t="shared" si="31"/>
        <v>321.76481741620341</v>
      </c>
      <c r="DU39" s="96">
        <f t="shared" si="91"/>
        <v>908.56936880287196</v>
      </c>
      <c r="DV39" s="94">
        <f t="shared" si="32"/>
        <v>942.80596880287192</v>
      </c>
      <c r="DW39" s="95"/>
      <c r="DX39" s="101">
        <f t="shared" si="112"/>
        <v>530.33636985559224</v>
      </c>
      <c r="DY39" s="101">
        <f t="shared" si="33"/>
        <v>56.468181531076304</v>
      </c>
      <c r="DZ39" s="101">
        <f t="shared" si="34"/>
        <v>356.00141741620348</v>
      </c>
      <c r="EA39" s="96">
        <f t="shared" si="92"/>
        <v>942.80596880287203</v>
      </c>
      <c r="EB39" s="124">
        <f t="shared" si="35"/>
        <v>918.27714162584653</v>
      </c>
      <c r="EC39" s="125"/>
      <c r="ED39" s="101">
        <f t="shared" si="113"/>
        <v>530.33636985559224</v>
      </c>
      <c r="EE39" s="101">
        <f t="shared" si="36"/>
        <v>56.468181531076304</v>
      </c>
      <c r="EF39" s="101">
        <f t="shared" si="37"/>
        <v>331.47259023917803</v>
      </c>
      <c r="EG39" s="96">
        <f t="shared" si="93"/>
        <v>918.27714162584653</v>
      </c>
      <c r="EH39" s="124">
        <f t="shared" si="38"/>
        <v>765.91686880287193</v>
      </c>
      <c r="EI39" s="125"/>
      <c r="EJ39" s="115">
        <f t="shared" si="114"/>
        <v>530.33636985559224</v>
      </c>
      <c r="EK39" s="101">
        <f t="shared" si="39"/>
        <v>56.468181531076304</v>
      </c>
      <c r="EL39" s="101">
        <f t="shared" si="40"/>
        <v>179.1123174162035</v>
      </c>
      <c r="EM39" s="96">
        <f t="shared" si="94"/>
        <v>765.91686880287205</v>
      </c>
      <c r="EN39" s="124">
        <f t="shared" si="41"/>
        <v>805.85956880287199</v>
      </c>
      <c r="EO39" s="125"/>
      <c r="EP39" s="101">
        <f t="shared" si="115"/>
        <v>530.33636985559224</v>
      </c>
      <c r="EQ39" s="101">
        <f t="shared" si="42"/>
        <v>56.468181531076304</v>
      </c>
      <c r="ER39" s="101">
        <f t="shared" si="43"/>
        <v>219.0550174162035</v>
      </c>
      <c r="ES39" s="96">
        <f t="shared" si="95"/>
        <v>805.85956880287199</v>
      </c>
      <c r="ET39" s="124">
        <f t="shared" si="44"/>
        <v>621.86325504229762</v>
      </c>
      <c r="EU39" s="125"/>
      <c r="EV39" s="92">
        <f t="shared" si="116"/>
        <v>424.26909588447376</v>
      </c>
      <c r="EW39" s="92">
        <f t="shared" si="96"/>
        <v>45.174545224861042</v>
      </c>
      <c r="EX39" s="92">
        <f t="shared" si="45"/>
        <v>152.41961393296276</v>
      </c>
      <c r="EY39" s="96">
        <f t="shared" si="97"/>
        <v>621.86325504229762</v>
      </c>
      <c r="EZ39" s="124">
        <f t="shared" si="46"/>
        <v>608.16861504229757</v>
      </c>
      <c r="FA39" s="125"/>
      <c r="FB39" s="92">
        <f t="shared" si="117"/>
        <v>424.26909588447376</v>
      </c>
      <c r="FC39" s="92">
        <f t="shared" si="98"/>
        <v>45.174545224861042</v>
      </c>
      <c r="FD39" s="92">
        <f t="shared" si="47"/>
        <v>138.72497393296277</v>
      </c>
      <c r="FE39" s="96">
        <f t="shared" si="99"/>
        <v>608.16861504229757</v>
      </c>
      <c r="FF39" s="171">
        <f t="shared" si="48"/>
        <v>608.16861504229757</v>
      </c>
      <c r="FG39" s="171"/>
      <c r="FH39" s="92">
        <f t="shared" si="118"/>
        <v>424.26909588447376</v>
      </c>
      <c r="FI39" s="92">
        <f t="shared" si="100"/>
        <v>45.174545224861042</v>
      </c>
      <c r="FJ39" s="92">
        <f t="shared" si="101"/>
        <v>138.72497393296277</v>
      </c>
      <c r="FK39" s="96">
        <f t="shared" si="102"/>
        <v>608.16861504229757</v>
      </c>
      <c r="FL39" s="124">
        <f t="shared" si="49"/>
        <v>777.32906880287203</v>
      </c>
      <c r="FM39" s="125"/>
      <c r="FN39" s="101">
        <f t="shared" si="119"/>
        <v>530.33636985559224</v>
      </c>
      <c r="FO39" s="101">
        <f t="shared" si="50"/>
        <v>56.468181531076304</v>
      </c>
      <c r="FP39" s="101">
        <f t="shared" si="51"/>
        <v>190.52451741620345</v>
      </c>
      <c r="FQ39" s="96">
        <f t="shared" si="103"/>
        <v>777.32906880287203</v>
      </c>
      <c r="FR39" s="126">
        <f t="shared" si="52"/>
        <v>845.80226880287182</v>
      </c>
      <c r="FS39" s="127"/>
      <c r="FT39" s="101">
        <f t="shared" si="120"/>
        <v>530.33636985559224</v>
      </c>
      <c r="FU39" s="101">
        <f t="shared" si="53"/>
        <v>56.468181531076304</v>
      </c>
      <c r="FV39" s="101">
        <f t="shared" si="54"/>
        <v>258.99771741620344</v>
      </c>
      <c r="FW39" s="96">
        <f t="shared" si="104"/>
        <v>845.80226880287205</v>
      </c>
      <c r="FX39" s="124">
        <f t="shared" si="55"/>
        <v>694.50906922396007</v>
      </c>
      <c r="FY39" s="125"/>
      <c r="FZ39" s="101">
        <f t="shared" si="121"/>
        <v>530.33636985559224</v>
      </c>
      <c r="GA39" s="101">
        <f t="shared" si="56"/>
        <v>56.468181531076304</v>
      </c>
      <c r="GB39" s="101">
        <f t="shared" si="57"/>
        <v>107.70451783729156</v>
      </c>
      <c r="GC39" s="92">
        <f t="shared" si="105"/>
        <v>694.50906922396007</v>
      </c>
      <c r="GD39" s="124">
        <f t="shared" si="58"/>
        <v>745.38971444882111</v>
      </c>
      <c r="GE39" s="125"/>
      <c r="GF39" s="101">
        <f t="shared" si="122"/>
        <v>530.33636985559224</v>
      </c>
      <c r="GG39" s="101">
        <f t="shared" si="59"/>
        <v>56.468181531076304</v>
      </c>
      <c r="GH39" s="101">
        <f t="shared" si="60"/>
        <v>158.58516306215262</v>
      </c>
      <c r="GI39" s="124">
        <f t="shared" si="61"/>
        <v>762.50801444882109</v>
      </c>
      <c r="GJ39" s="125"/>
      <c r="GK39" s="101">
        <f t="shared" si="62"/>
        <v>530.33636985559224</v>
      </c>
      <c r="GL39" s="101">
        <f t="shared" si="63"/>
        <v>56.468181531076304</v>
      </c>
      <c r="GM39" s="101">
        <f>(GJ29*(D20+D24)+(30/60)*D2)*1.25</f>
        <v>175.70346306215259</v>
      </c>
      <c r="GN39" s="124">
        <f t="shared" si="64"/>
        <v>809.86124162584645</v>
      </c>
      <c r="GO39" s="125"/>
      <c r="GP39" s="103">
        <f>($D$39 *2*($D$16+$D$12)+$E$39*$D$6)*1.25</f>
        <v>530.33636985559224</v>
      </c>
      <c r="GQ39" s="101">
        <f t="shared" si="65"/>
        <v>56.468181531076304</v>
      </c>
      <c r="GR39" s="101">
        <f t="shared" si="66"/>
        <v>223.05669023917804</v>
      </c>
      <c r="GS39" s="124">
        <f t="shared" si="67"/>
        <v>729.97584162584644</v>
      </c>
      <c r="GT39" s="125"/>
      <c r="GU39" s="103">
        <f>($D$39 *2*($D$16+$D$12)+$E$39*$D$6)*1.25</f>
        <v>530.33636985559224</v>
      </c>
      <c r="GV39" s="101">
        <f t="shared" si="68"/>
        <v>56.468181531076304</v>
      </c>
      <c r="GW39" s="101">
        <f t="shared" si="69"/>
        <v>143.17129023917806</v>
      </c>
      <c r="GX39" s="124">
        <f t="shared" si="70"/>
        <v>965.63036880287189</v>
      </c>
      <c r="GY39" s="125"/>
      <c r="GZ39" s="103">
        <f>($D$39 *2*($D$16+$D$12)+$E$39*$D$6)*1.25</f>
        <v>530.33636985559224</v>
      </c>
      <c r="HA39" s="101">
        <f t="shared" si="71"/>
        <v>56.468181531076304</v>
      </c>
      <c r="HB39" s="101">
        <f t="shared" si="72"/>
        <v>143.17129023917806</v>
      </c>
    </row>
    <row r="40" spans="1:210" x14ac:dyDescent="0.25">
      <c r="A40" s="61"/>
      <c r="B40" s="62"/>
      <c r="C40" s="66" t="s">
        <v>78</v>
      </c>
      <c r="D40" s="64">
        <v>13</v>
      </c>
      <c r="E40" s="65">
        <f t="shared" si="0"/>
        <v>0.43333333333333335</v>
      </c>
      <c r="F40" s="124">
        <f t="shared" si="1"/>
        <v>651.80546229952881</v>
      </c>
      <c r="G40" s="125"/>
      <c r="H40" s="115">
        <f t="shared" si="129"/>
        <v>246.22760029009638</v>
      </c>
      <c r="I40" s="115">
        <f>15/60*(D2)*1.25</f>
        <v>56.468181531076304</v>
      </c>
      <c r="J40" s="101">
        <f t="shared" si="2"/>
        <v>349.1096804783561</v>
      </c>
      <c r="K40" s="93">
        <f t="shared" si="73"/>
        <v>651.8054622995287</v>
      </c>
      <c r="L40" s="94">
        <f t="shared" si="3"/>
        <v>444.1626448833253</v>
      </c>
      <c r="M40" s="95"/>
      <c r="N40" s="101">
        <f t="shared" si="123"/>
        <v>246.22760029009638</v>
      </c>
      <c r="O40" s="101">
        <f t="shared" si="4"/>
        <v>56.468181531076304</v>
      </c>
      <c r="P40" s="101">
        <f t="shared" si="5"/>
        <v>141.46686306215261</v>
      </c>
      <c r="Q40" s="92">
        <f t="shared" si="74"/>
        <v>444.16264488332524</v>
      </c>
      <c r="R40" s="94"/>
      <c r="S40" s="95"/>
      <c r="T40" s="101"/>
      <c r="U40" s="101"/>
      <c r="V40" s="101"/>
      <c r="W40" s="92">
        <f t="shared" si="6"/>
        <v>0</v>
      </c>
      <c r="X40" s="94"/>
      <c r="Y40" s="95"/>
      <c r="Z40" s="101"/>
      <c r="AA40" s="101"/>
      <c r="AB40" s="101"/>
      <c r="AC40" s="96">
        <f t="shared" si="7"/>
        <v>0</v>
      </c>
      <c r="AD40" s="94"/>
      <c r="AE40" s="95"/>
      <c r="AF40" s="101"/>
      <c r="AG40" s="101"/>
      <c r="AH40" s="101"/>
      <c r="AI40" s="96">
        <f t="shared" si="75"/>
        <v>0</v>
      </c>
      <c r="AJ40" s="124"/>
      <c r="AK40" s="125"/>
      <c r="AL40" s="101"/>
      <c r="AM40" s="101"/>
      <c r="AN40" s="101"/>
      <c r="AO40" s="96">
        <f t="shared" si="76"/>
        <v>0</v>
      </c>
      <c r="AP40" s="94">
        <f t="shared" si="8"/>
        <v>391.14889052927435</v>
      </c>
      <c r="AQ40" s="95"/>
      <c r="AR40" s="101">
        <f t="shared" si="124"/>
        <v>246.22760029009638</v>
      </c>
      <c r="AS40" s="101">
        <f t="shared" si="9"/>
        <v>56.468181531076304</v>
      </c>
      <c r="AT40" s="101">
        <f t="shared" si="10"/>
        <v>88.453108708101738</v>
      </c>
      <c r="AU40" s="96">
        <f t="shared" si="77"/>
        <v>391.14889052927441</v>
      </c>
      <c r="AV40" s="124">
        <f t="shared" si="11"/>
        <v>472.69314488332526</v>
      </c>
      <c r="AW40" s="135"/>
      <c r="AX40" s="102">
        <f t="shared" si="106"/>
        <v>246.22760029009638</v>
      </c>
      <c r="AY40" s="101">
        <f t="shared" si="12"/>
        <v>56.468181531076304</v>
      </c>
      <c r="AZ40" s="101">
        <f t="shared" si="13"/>
        <v>169.9973630621526</v>
      </c>
      <c r="BA40" s="96">
        <f t="shared" si="78"/>
        <v>472.69314488332532</v>
      </c>
      <c r="BB40" s="124">
        <f t="shared" si="14"/>
        <v>501.22364488332522</v>
      </c>
      <c r="BC40" s="135"/>
      <c r="BD40" s="101">
        <f t="shared" si="107"/>
        <v>246.22760029009638</v>
      </c>
      <c r="BE40" s="101">
        <f t="shared" si="15"/>
        <v>56.468181531076304</v>
      </c>
      <c r="BF40" s="101">
        <f t="shared" si="16"/>
        <v>198.52786306215256</v>
      </c>
      <c r="BG40" s="96">
        <f t="shared" si="79"/>
        <v>501.22364488332528</v>
      </c>
      <c r="BH40" s="124">
        <f t="shared" si="17"/>
        <v>444.1626448833253</v>
      </c>
      <c r="BI40" s="135"/>
      <c r="BJ40" s="101">
        <f t="shared" si="126"/>
        <v>246.22760029009638</v>
      </c>
      <c r="BK40" s="101">
        <f t="shared" ref="BK40:BK60" si="131">(15/60*$D$2)*1.25</f>
        <v>56.468181531076304</v>
      </c>
      <c r="BL40" s="101">
        <f t="shared" si="19"/>
        <v>141.46686306215261</v>
      </c>
      <c r="BM40" s="96">
        <f t="shared" si="80"/>
        <v>444.1626448833253</v>
      </c>
      <c r="BN40" s="124">
        <f t="shared" si="20"/>
        <v>376.28226335224895</v>
      </c>
      <c r="BO40" s="135"/>
      <c r="BP40" s="101">
        <f>(D40 *2*($D$16+$D$12)+E40*$D$60)*1.25</f>
        <v>183.90902546274248</v>
      </c>
      <c r="BQ40" s="101">
        <f t="shared" si="21"/>
        <v>56.468181531076304</v>
      </c>
      <c r="BR40" s="101">
        <f t="shared" si="22"/>
        <v>73.586481531076302</v>
      </c>
      <c r="BS40" s="96">
        <f t="shared" si="81"/>
        <v>313.96368852489508</v>
      </c>
      <c r="BT40" s="124"/>
      <c r="BU40" s="135"/>
      <c r="BV40" s="101"/>
      <c r="BW40" s="101"/>
      <c r="BX40" s="101"/>
      <c r="BY40" s="96">
        <f t="shared" si="82"/>
        <v>0</v>
      </c>
      <c r="BZ40" s="124">
        <f t="shared" si="23"/>
        <v>472.69314488332526</v>
      </c>
      <c r="CA40" s="135"/>
      <c r="CB40" s="101">
        <f t="shared" si="109"/>
        <v>246.22760029009638</v>
      </c>
      <c r="CC40" s="101">
        <f t="shared" si="127"/>
        <v>56.468181531076304</v>
      </c>
      <c r="CD40" s="101">
        <f t="shared" si="24"/>
        <v>169.9973630621526</v>
      </c>
      <c r="CE40" s="96">
        <f t="shared" si="83"/>
        <v>472.69314488332532</v>
      </c>
      <c r="CF40" s="124">
        <f t="shared" si="84"/>
        <v>642.69050794547775</v>
      </c>
      <c r="CG40" s="135"/>
      <c r="CH40" s="101">
        <f t="shared" si="110"/>
        <v>246.22760029009638</v>
      </c>
      <c r="CI40" s="101">
        <f t="shared" si="25"/>
        <v>56.468181531076304</v>
      </c>
      <c r="CJ40" s="101">
        <f t="shared" si="26"/>
        <v>339.9947261243052</v>
      </c>
      <c r="CK40" s="96">
        <f t="shared" si="85"/>
        <v>642.69050794547786</v>
      </c>
      <c r="CL40" s="124">
        <f t="shared" si="128"/>
        <v>387.69446335224899</v>
      </c>
      <c r="CM40" s="135"/>
      <c r="CN40" s="101">
        <f t="shared" ref="CN40:CN57" si="132">(D40 *2*($D$16+$D$12)+E40*$D$6)*1.25</f>
        <v>246.22760029009638</v>
      </c>
      <c r="CO40" s="101">
        <f t="shared" si="27"/>
        <v>56.468181531076304</v>
      </c>
      <c r="CP40" s="101">
        <f t="shared" si="28"/>
        <v>84.998681531076301</v>
      </c>
      <c r="CQ40" s="96">
        <f t="shared" si="86"/>
        <v>387.69446335224899</v>
      </c>
      <c r="CR40" s="124"/>
      <c r="CS40" s="135"/>
      <c r="CT40" s="101"/>
      <c r="CU40" s="101"/>
      <c r="CV40" s="101"/>
      <c r="CW40" s="96">
        <f t="shared" si="87"/>
        <v>0</v>
      </c>
      <c r="CX40" s="124"/>
      <c r="CY40" s="135"/>
      <c r="CZ40" s="101"/>
      <c r="DA40" s="101"/>
      <c r="DB40" s="101"/>
      <c r="DC40" s="96">
        <f t="shared" si="88"/>
        <v>0</v>
      </c>
      <c r="DD40" s="124"/>
      <c r="DE40" s="135"/>
      <c r="DF40" s="101"/>
      <c r="DG40" s="101"/>
      <c r="DH40" s="101"/>
      <c r="DI40" s="96">
        <f t="shared" si="89"/>
        <v>0</v>
      </c>
      <c r="DJ40" s="124"/>
      <c r="DK40" s="125"/>
      <c r="DL40" s="101"/>
      <c r="DM40" s="101"/>
      <c r="DN40" s="101"/>
      <c r="DO40" s="96">
        <f t="shared" si="90"/>
        <v>0</v>
      </c>
      <c r="DP40" s="124">
        <f t="shared" si="29"/>
        <v>624.46059923737607</v>
      </c>
      <c r="DQ40" s="125"/>
      <c r="DR40" s="101">
        <f t="shared" si="111"/>
        <v>246.22760029009638</v>
      </c>
      <c r="DS40" s="101">
        <f t="shared" si="30"/>
        <v>56.468181531076304</v>
      </c>
      <c r="DT40" s="101">
        <f t="shared" si="31"/>
        <v>321.76481741620341</v>
      </c>
      <c r="DU40" s="96">
        <f t="shared" si="91"/>
        <v>624.46059923737607</v>
      </c>
      <c r="DV40" s="94">
        <f t="shared" si="32"/>
        <v>658.69719923737625</v>
      </c>
      <c r="DW40" s="95"/>
      <c r="DX40" s="101">
        <f t="shared" si="112"/>
        <v>246.22760029009638</v>
      </c>
      <c r="DY40" s="101">
        <f t="shared" si="33"/>
        <v>56.468181531076304</v>
      </c>
      <c r="DZ40" s="101">
        <f t="shared" si="34"/>
        <v>356.00141741620348</v>
      </c>
      <c r="EA40" s="96">
        <f t="shared" si="92"/>
        <v>658.69719923737614</v>
      </c>
      <c r="EB40" s="124">
        <f t="shared" si="35"/>
        <v>634.16837206035075</v>
      </c>
      <c r="EC40" s="125"/>
      <c r="ED40" s="101">
        <f t="shared" si="113"/>
        <v>246.22760029009638</v>
      </c>
      <c r="EE40" s="101">
        <f t="shared" si="36"/>
        <v>56.468181531076304</v>
      </c>
      <c r="EF40" s="101">
        <f t="shared" si="37"/>
        <v>331.47259023917803</v>
      </c>
      <c r="EG40" s="96">
        <f t="shared" si="93"/>
        <v>634.16837206035075</v>
      </c>
      <c r="EH40" s="124">
        <f t="shared" si="38"/>
        <v>481.80809923737615</v>
      </c>
      <c r="EI40" s="125"/>
      <c r="EJ40" s="115">
        <f t="shared" si="114"/>
        <v>246.22760029009638</v>
      </c>
      <c r="EK40" s="101">
        <f t="shared" si="39"/>
        <v>56.468181531076304</v>
      </c>
      <c r="EL40" s="101">
        <f t="shared" si="40"/>
        <v>179.1123174162035</v>
      </c>
      <c r="EM40" s="96">
        <f t="shared" si="94"/>
        <v>481.80809923737615</v>
      </c>
      <c r="EN40" s="124">
        <f t="shared" si="41"/>
        <v>521.7507992373761</v>
      </c>
      <c r="EO40" s="125"/>
      <c r="EP40" s="101">
        <f t="shared" si="115"/>
        <v>246.22760029009638</v>
      </c>
      <c r="EQ40" s="101">
        <f t="shared" si="42"/>
        <v>56.468181531076304</v>
      </c>
      <c r="ER40" s="101">
        <f t="shared" si="43"/>
        <v>219.0550174162035</v>
      </c>
      <c r="ES40" s="96">
        <f t="shared" si="95"/>
        <v>521.75079923737621</v>
      </c>
      <c r="ET40" s="124">
        <f t="shared" si="44"/>
        <v>394.57623938990088</v>
      </c>
      <c r="EU40" s="125"/>
      <c r="EV40" s="92">
        <f t="shared" si="116"/>
        <v>196.9820802320771</v>
      </c>
      <c r="EW40" s="92">
        <f t="shared" si="96"/>
        <v>45.174545224861042</v>
      </c>
      <c r="EX40" s="92">
        <f t="shared" si="45"/>
        <v>152.41961393296276</v>
      </c>
      <c r="EY40" s="96">
        <f t="shared" si="97"/>
        <v>394.57623938990093</v>
      </c>
      <c r="EZ40" s="124">
        <f t="shared" si="46"/>
        <v>380.88159938990088</v>
      </c>
      <c r="FA40" s="125"/>
      <c r="FB40" s="92">
        <f t="shared" si="117"/>
        <v>196.9820802320771</v>
      </c>
      <c r="FC40" s="92">
        <f t="shared" si="98"/>
        <v>45.174545224861042</v>
      </c>
      <c r="FD40" s="92">
        <f t="shared" si="47"/>
        <v>138.72497393296277</v>
      </c>
      <c r="FE40" s="96">
        <f t="shared" si="99"/>
        <v>380.88159938990088</v>
      </c>
      <c r="FF40" s="171">
        <f t="shared" si="48"/>
        <v>380.88159938990088</v>
      </c>
      <c r="FG40" s="171"/>
      <c r="FH40" s="92">
        <f t="shared" si="118"/>
        <v>196.9820802320771</v>
      </c>
      <c r="FI40" s="92">
        <f t="shared" si="100"/>
        <v>45.174545224861042</v>
      </c>
      <c r="FJ40" s="92">
        <f t="shared" si="101"/>
        <v>138.72497393296277</v>
      </c>
      <c r="FK40" s="96">
        <f t="shared" si="102"/>
        <v>380.88159938990088</v>
      </c>
      <c r="FL40" s="124">
        <f t="shared" si="49"/>
        <v>493.22029923737608</v>
      </c>
      <c r="FM40" s="125"/>
      <c r="FN40" s="101">
        <f t="shared" si="119"/>
        <v>246.22760029009638</v>
      </c>
      <c r="FO40" s="101">
        <f t="shared" si="50"/>
        <v>56.468181531076304</v>
      </c>
      <c r="FP40" s="101">
        <f t="shared" si="51"/>
        <v>190.52451741620345</v>
      </c>
      <c r="FQ40" s="96">
        <f t="shared" si="103"/>
        <v>493.22029923737614</v>
      </c>
      <c r="FR40" s="126">
        <f t="shared" si="52"/>
        <v>561.69349923737616</v>
      </c>
      <c r="FS40" s="127"/>
      <c r="FT40" s="101">
        <f t="shared" si="120"/>
        <v>246.22760029009638</v>
      </c>
      <c r="FU40" s="101">
        <f t="shared" si="53"/>
        <v>56.468181531076304</v>
      </c>
      <c r="FV40" s="101">
        <f t="shared" si="54"/>
        <v>258.99771741620344</v>
      </c>
      <c r="FW40" s="96">
        <f t="shared" si="104"/>
        <v>561.69349923737616</v>
      </c>
      <c r="FX40" s="124">
        <f t="shared" si="55"/>
        <v>410.40029965846423</v>
      </c>
      <c r="FY40" s="125"/>
      <c r="FZ40" s="101">
        <f t="shared" si="121"/>
        <v>246.22760029009638</v>
      </c>
      <c r="GA40" s="101">
        <f t="shared" si="56"/>
        <v>56.468181531076304</v>
      </c>
      <c r="GB40" s="101">
        <f t="shared" si="57"/>
        <v>107.70451783729156</v>
      </c>
      <c r="GC40" s="92">
        <f t="shared" si="105"/>
        <v>410.40029965846423</v>
      </c>
      <c r="GD40" s="124">
        <f t="shared" si="58"/>
        <v>461.28094488332522</v>
      </c>
      <c r="GE40" s="125"/>
      <c r="GF40" s="101">
        <f t="shared" si="122"/>
        <v>246.22760029009638</v>
      </c>
      <c r="GG40" s="101">
        <f t="shared" si="59"/>
        <v>56.468181531076304</v>
      </c>
      <c r="GH40" s="101">
        <f t="shared" si="60"/>
        <v>158.58516306215262</v>
      </c>
      <c r="GI40" s="124">
        <f t="shared" si="61"/>
        <v>478.39924488332531</v>
      </c>
      <c r="GJ40" s="125"/>
      <c r="GK40" s="101">
        <f t="shared" si="62"/>
        <v>246.22760029009638</v>
      </c>
      <c r="GL40" s="101">
        <f t="shared" si="63"/>
        <v>56.468181531076304</v>
      </c>
      <c r="GM40" s="101">
        <f>(GJ29*(D20+D24)+(30/60)*D2)*1.25</f>
        <v>175.70346306215259</v>
      </c>
      <c r="GN40" s="124">
        <f t="shared" si="64"/>
        <v>525.75247206035078</v>
      </c>
      <c r="GO40" s="125"/>
      <c r="GP40" s="103">
        <f>($D$40 *2*($D$16+$D$12)+$E$40*$D$6)*1.25</f>
        <v>246.22760029009638</v>
      </c>
      <c r="GQ40" s="101">
        <f t="shared" si="65"/>
        <v>56.468181531076304</v>
      </c>
      <c r="GR40" s="101">
        <f t="shared" si="66"/>
        <v>223.05669023917804</v>
      </c>
      <c r="GS40" s="124">
        <f t="shared" si="67"/>
        <v>445.86707206035072</v>
      </c>
      <c r="GT40" s="125"/>
      <c r="GU40" s="103">
        <f>($D$40 *2*($D$16+$D$12)+$E$40*$D$6)*1.25</f>
        <v>246.22760029009638</v>
      </c>
      <c r="GV40" s="101">
        <f t="shared" si="68"/>
        <v>56.468181531076304</v>
      </c>
      <c r="GW40" s="101">
        <f t="shared" si="69"/>
        <v>143.17129023917806</v>
      </c>
      <c r="GX40" s="124">
        <f t="shared" si="70"/>
        <v>681.52159923737611</v>
      </c>
      <c r="GY40" s="125"/>
      <c r="GZ40" s="103">
        <f>($D$40 *2*($D$16+$D$12)+$E$40*$D$6)*1.25</f>
        <v>246.22760029009638</v>
      </c>
      <c r="HA40" s="101">
        <f t="shared" si="71"/>
        <v>56.468181531076304</v>
      </c>
      <c r="HB40" s="101">
        <f t="shared" si="72"/>
        <v>143.17129023917806</v>
      </c>
    </row>
    <row r="41" spans="1:210" ht="26.25" x14ac:dyDescent="0.25">
      <c r="A41" s="61" t="s">
        <v>79</v>
      </c>
      <c r="B41" s="62">
        <v>646783</v>
      </c>
      <c r="C41" s="66" t="s">
        <v>80</v>
      </c>
      <c r="D41" s="64">
        <v>10.6</v>
      </c>
      <c r="E41" s="65">
        <f t="shared" si="0"/>
        <v>0.35333333333333333</v>
      </c>
      <c r="F41" s="124">
        <f t="shared" si="1"/>
        <v>606.34805916904941</v>
      </c>
      <c r="G41" s="125"/>
      <c r="H41" s="115">
        <f t="shared" si="129"/>
        <v>200.77019715961706</v>
      </c>
      <c r="I41" s="115">
        <f>15/60*(D2)*1.25</f>
        <v>56.468181531076304</v>
      </c>
      <c r="J41" s="101">
        <f t="shared" si="2"/>
        <v>349.1096804783561</v>
      </c>
      <c r="K41" s="93">
        <f t="shared" si="73"/>
        <v>606.34805916904952</v>
      </c>
      <c r="L41" s="94">
        <f t="shared" si="3"/>
        <v>398.70524175284595</v>
      </c>
      <c r="M41" s="95"/>
      <c r="N41" s="101">
        <f t="shared" si="123"/>
        <v>200.77019715961706</v>
      </c>
      <c r="O41" s="101">
        <f t="shared" si="4"/>
        <v>56.468181531076304</v>
      </c>
      <c r="P41" s="101">
        <f t="shared" si="5"/>
        <v>141.46686306215261</v>
      </c>
      <c r="Q41" s="92">
        <f t="shared" si="74"/>
        <v>398.70524175284595</v>
      </c>
      <c r="R41" s="94"/>
      <c r="S41" s="95"/>
      <c r="T41" s="101"/>
      <c r="U41" s="101"/>
      <c r="V41" s="101"/>
      <c r="W41" s="92">
        <f t="shared" si="6"/>
        <v>0</v>
      </c>
      <c r="X41" s="94"/>
      <c r="Y41" s="95"/>
      <c r="Z41" s="101"/>
      <c r="AA41" s="101"/>
      <c r="AB41" s="101"/>
      <c r="AC41" s="96">
        <f t="shared" si="7"/>
        <v>0</v>
      </c>
      <c r="AD41" s="94"/>
      <c r="AE41" s="95"/>
      <c r="AF41" s="101"/>
      <c r="AG41" s="101"/>
      <c r="AH41" s="101"/>
      <c r="AI41" s="96">
        <f t="shared" si="75"/>
        <v>0</v>
      </c>
      <c r="AJ41" s="124"/>
      <c r="AK41" s="125"/>
      <c r="AL41" s="101"/>
      <c r="AM41" s="101"/>
      <c r="AN41" s="101"/>
      <c r="AO41" s="96">
        <f t="shared" si="76"/>
        <v>0</v>
      </c>
      <c r="AP41" s="94">
        <f t="shared" si="8"/>
        <v>345.69148739879506</v>
      </c>
      <c r="AQ41" s="95"/>
      <c r="AR41" s="101">
        <f t="shared" si="124"/>
        <v>200.77019715961706</v>
      </c>
      <c r="AS41" s="101">
        <f t="shared" si="9"/>
        <v>56.468181531076304</v>
      </c>
      <c r="AT41" s="101">
        <f t="shared" si="10"/>
        <v>88.453108708101738</v>
      </c>
      <c r="AU41" s="96">
        <f t="shared" si="77"/>
        <v>345.69148739879506</v>
      </c>
      <c r="AV41" s="124">
        <f t="shared" si="11"/>
        <v>427.23574175284597</v>
      </c>
      <c r="AW41" s="135"/>
      <c r="AX41" s="102">
        <f t="shared" si="106"/>
        <v>200.77019715961706</v>
      </c>
      <c r="AY41" s="101">
        <f t="shared" si="12"/>
        <v>56.468181531076304</v>
      </c>
      <c r="AZ41" s="101">
        <f t="shared" si="13"/>
        <v>169.9973630621526</v>
      </c>
      <c r="BA41" s="96">
        <f t="shared" si="78"/>
        <v>427.23574175284597</v>
      </c>
      <c r="BB41" s="124">
        <f t="shared" si="14"/>
        <v>455.76624175284593</v>
      </c>
      <c r="BC41" s="135"/>
      <c r="BD41" s="101">
        <f t="shared" si="107"/>
        <v>200.77019715961706</v>
      </c>
      <c r="BE41" s="101">
        <f t="shared" si="15"/>
        <v>56.468181531076304</v>
      </c>
      <c r="BF41" s="101">
        <f t="shared" si="16"/>
        <v>198.52786306215256</v>
      </c>
      <c r="BG41" s="96">
        <f t="shared" si="79"/>
        <v>455.76624175284593</v>
      </c>
      <c r="BH41" s="124">
        <f t="shared" si="17"/>
        <v>398.70524175284595</v>
      </c>
      <c r="BI41" s="135"/>
      <c r="BJ41" s="101">
        <f t="shared" si="126"/>
        <v>200.77019715961706</v>
      </c>
      <c r="BK41" s="101">
        <f t="shared" si="131"/>
        <v>56.468181531076304</v>
      </c>
      <c r="BL41" s="101">
        <f t="shared" si="19"/>
        <v>141.46686306215261</v>
      </c>
      <c r="BM41" s="96">
        <f t="shared" si="80"/>
        <v>398.70524175284595</v>
      </c>
      <c r="BN41" s="124">
        <f t="shared" si="20"/>
        <v>330.82486022176965</v>
      </c>
      <c r="BO41" s="135"/>
      <c r="BP41" s="101">
        <f t="shared" ref="BP41:BP59" si="133">(D41 *2*($D$16+$D$12)+E41*$D$6)*1.25</f>
        <v>200.77019715961706</v>
      </c>
      <c r="BQ41" s="101">
        <f t="shared" si="21"/>
        <v>56.468181531076304</v>
      </c>
      <c r="BR41" s="101">
        <f t="shared" si="22"/>
        <v>73.586481531076302</v>
      </c>
      <c r="BS41" s="96">
        <f t="shared" si="81"/>
        <v>330.82486022176965</v>
      </c>
      <c r="BT41" s="124"/>
      <c r="BU41" s="135"/>
      <c r="BV41" s="101"/>
      <c r="BW41" s="101"/>
      <c r="BX41" s="101"/>
      <c r="BY41" s="96">
        <f t="shared" si="82"/>
        <v>0</v>
      </c>
      <c r="BZ41" s="124">
        <f t="shared" si="23"/>
        <v>427.23574175284597</v>
      </c>
      <c r="CA41" s="135"/>
      <c r="CB41" s="101">
        <f t="shared" si="109"/>
        <v>200.77019715961706</v>
      </c>
      <c r="CC41" s="101">
        <f t="shared" si="127"/>
        <v>56.468181531076304</v>
      </c>
      <c r="CD41" s="101">
        <f t="shared" si="24"/>
        <v>169.9973630621526</v>
      </c>
      <c r="CE41" s="96">
        <f t="shared" si="83"/>
        <v>427.23574175284597</v>
      </c>
      <c r="CF41" s="124">
        <f t="shared" si="84"/>
        <v>597.23310481499857</v>
      </c>
      <c r="CG41" s="135"/>
      <c r="CH41" s="101">
        <f t="shared" si="110"/>
        <v>200.77019715961706</v>
      </c>
      <c r="CI41" s="101">
        <f t="shared" si="25"/>
        <v>56.468181531076304</v>
      </c>
      <c r="CJ41" s="101">
        <f t="shared" si="26"/>
        <v>339.9947261243052</v>
      </c>
      <c r="CK41" s="96">
        <f t="shared" si="85"/>
        <v>597.23310481499857</v>
      </c>
      <c r="CL41" s="124">
        <f t="shared" si="128"/>
        <v>342.23706022176964</v>
      </c>
      <c r="CM41" s="135"/>
      <c r="CN41" s="101">
        <f t="shared" si="132"/>
        <v>200.77019715961706</v>
      </c>
      <c r="CO41" s="101">
        <f t="shared" si="27"/>
        <v>56.468181531076304</v>
      </c>
      <c r="CP41" s="101">
        <f t="shared" si="28"/>
        <v>84.998681531076301</v>
      </c>
      <c r="CQ41" s="96">
        <f t="shared" si="86"/>
        <v>342.23706022176964</v>
      </c>
      <c r="CR41" s="124"/>
      <c r="CS41" s="135"/>
      <c r="CT41" s="101"/>
      <c r="CU41" s="101"/>
      <c r="CV41" s="101"/>
      <c r="CW41" s="96">
        <f t="shared" si="87"/>
        <v>0</v>
      </c>
      <c r="CX41" s="124"/>
      <c r="CY41" s="135"/>
      <c r="CZ41" s="101"/>
      <c r="DA41" s="101"/>
      <c r="DB41" s="101"/>
      <c r="DC41" s="96">
        <f t="shared" si="88"/>
        <v>0</v>
      </c>
      <c r="DD41" s="124"/>
      <c r="DE41" s="135"/>
      <c r="DF41" s="101"/>
      <c r="DG41" s="101"/>
      <c r="DH41" s="101"/>
      <c r="DI41" s="96">
        <f t="shared" si="89"/>
        <v>0</v>
      </c>
      <c r="DJ41" s="124"/>
      <c r="DK41" s="125"/>
      <c r="DL41" s="101"/>
      <c r="DM41" s="101"/>
      <c r="DN41" s="101"/>
      <c r="DO41" s="96">
        <f t="shared" si="90"/>
        <v>0</v>
      </c>
      <c r="DP41" s="124">
        <f t="shared" si="29"/>
        <v>579.00319610689678</v>
      </c>
      <c r="DQ41" s="125"/>
      <c r="DR41" s="101">
        <f t="shared" si="111"/>
        <v>200.77019715961706</v>
      </c>
      <c r="DS41" s="101">
        <f t="shared" si="30"/>
        <v>56.468181531076304</v>
      </c>
      <c r="DT41" s="101">
        <f t="shared" si="31"/>
        <v>321.76481741620341</v>
      </c>
      <c r="DU41" s="96">
        <f t="shared" si="91"/>
        <v>579.00319610689678</v>
      </c>
      <c r="DV41" s="94">
        <f t="shared" si="32"/>
        <v>613.23979610689673</v>
      </c>
      <c r="DW41" s="95"/>
      <c r="DX41" s="101">
        <f t="shared" si="112"/>
        <v>200.77019715961706</v>
      </c>
      <c r="DY41" s="101">
        <f t="shared" si="33"/>
        <v>56.468181531076304</v>
      </c>
      <c r="DZ41" s="101">
        <f t="shared" si="34"/>
        <v>356.00141741620348</v>
      </c>
      <c r="EA41" s="96">
        <f t="shared" si="92"/>
        <v>613.23979610689685</v>
      </c>
      <c r="EB41" s="124">
        <f t="shared" si="35"/>
        <v>588.71096892987134</v>
      </c>
      <c r="EC41" s="125"/>
      <c r="ED41" s="101">
        <f t="shared" si="113"/>
        <v>200.77019715961706</v>
      </c>
      <c r="EE41" s="101">
        <f t="shared" si="36"/>
        <v>56.468181531076304</v>
      </c>
      <c r="EF41" s="101">
        <f t="shared" si="37"/>
        <v>331.47259023917803</v>
      </c>
      <c r="EG41" s="96">
        <f t="shared" si="93"/>
        <v>588.71096892987134</v>
      </c>
      <c r="EH41" s="124">
        <f t="shared" si="38"/>
        <v>436.35069610689686</v>
      </c>
      <c r="EI41" s="125"/>
      <c r="EJ41" s="115">
        <f t="shared" si="114"/>
        <v>200.77019715961706</v>
      </c>
      <c r="EK41" s="101">
        <f t="shared" si="39"/>
        <v>56.468181531076304</v>
      </c>
      <c r="EL41" s="101">
        <f t="shared" si="40"/>
        <v>179.1123174162035</v>
      </c>
      <c r="EM41" s="96">
        <f t="shared" si="94"/>
        <v>436.35069610689686</v>
      </c>
      <c r="EN41" s="124">
        <f t="shared" si="41"/>
        <v>476.29339610689681</v>
      </c>
      <c r="EO41" s="125"/>
      <c r="EP41" s="101">
        <f t="shared" si="115"/>
        <v>200.77019715961706</v>
      </c>
      <c r="EQ41" s="101">
        <f t="shared" si="42"/>
        <v>56.468181531076304</v>
      </c>
      <c r="ER41" s="101">
        <f t="shared" si="43"/>
        <v>219.0550174162035</v>
      </c>
      <c r="ES41" s="96">
        <f t="shared" si="95"/>
        <v>476.29339610689686</v>
      </c>
      <c r="ET41" s="124">
        <f t="shared" si="44"/>
        <v>358.21031688551744</v>
      </c>
      <c r="EU41" s="125"/>
      <c r="EV41" s="92">
        <f t="shared" si="116"/>
        <v>160.61615772769363</v>
      </c>
      <c r="EW41" s="92">
        <f t="shared" si="96"/>
        <v>45.174545224861042</v>
      </c>
      <c r="EX41" s="92">
        <f t="shared" si="45"/>
        <v>152.41961393296276</v>
      </c>
      <c r="EY41" s="96">
        <f t="shared" si="97"/>
        <v>358.21031688551744</v>
      </c>
      <c r="EZ41" s="124">
        <f t="shared" si="46"/>
        <v>344.51567688551745</v>
      </c>
      <c r="FA41" s="125"/>
      <c r="FB41" s="92">
        <f t="shared" si="117"/>
        <v>160.61615772769363</v>
      </c>
      <c r="FC41" s="92">
        <f t="shared" si="98"/>
        <v>45.174545224861042</v>
      </c>
      <c r="FD41" s="92">
        <f t="shared" si="47"/>
        <v>138.72497393296277</v>
      </c>
      <c r="FE41" s="96">
        <f t="shared" si="99"/>
        <v>344.51567688551745</v>
      </c>
      <c r="FF41" s="171">
        <f t="shared" si="48"/>
        <v>344.51567688551745</v>
      </c>
      <c r="FG41" s="171"/>
      <c r="FH41" s="92">
        <f t="shared" si="118"/>
        <v>160.61615772769363</v>
      </c>
      <c r="FI41" s="92">
        <f t="shared" si="100"/>
        <v>45.174545224861042</v>
      </c>
      <c r="FJ41" s="92">
        <f t="shared" si="101"/>
        <v>138.72497393296277</v>
      </c>
      <c r="FK41" s="96">
        <f t="shared" si="102"/>
        <v>344.51567688551745</v>
      </c>
      <c r="FL41" s="124">
        <f t="shared" si="49"/>
        <v>447.76289610689679</v>
      </c>
      <c r="FM41" s="125"/>
      <c r="FN41" s="101">
        <f t="shared" si="119"/>
        <v>200.77019715961706</v>
      </c>
      <c r="FO41" s="101">
        <f t="shared" si="50"/>
        <v>56.468181531076304</v>
      </c>
      <c r="FP41" s="101">
        <f t="shared" si="51"/>
        <v>190.52451741620345</v>
      </c>
      <c r="FQ41" s="96">
        <f t="shared" si="103"/>
        <v>447.76289610689685</v>
      </c>
      <c r="FR41" s="126">
        <f t="shared" si="52"/>
        <v>516.23609610689675</v>
      </c>
      <c r="FS41" s="127"/>
      <c r="FT41" s="101">
        <f t="shared" si="120"/>
        <v>200.77019715961706</v>
      </c>
      <c r="FU41" s="101">
        <f t="shared" si="53"/>
        <v>56.468181531076304</v>
      </c>
      <c r="FV41" s="101">
        <f t="shared" si="54"/>
        <v>258.99771741620344</v>
      </c>
      <c r="FW41" s="96">
        <f t="shared" si="104"/>
        <v>516.23609610689687</v>
      </c>
      <c r="FX41" s="124">
        <f t="shared" si="55"/>
        <v>364.94289652798494</v>
      </c>
      <c r="FY41" s="125"/>
      <c r="FZ41" s="101">
        <f t="shared" si="121"/>
        <v>200.77019715961706</v>
      </c>
      <c r="GA41" s="101">
        <f t="shared" si="56"/>
        <v>56.468181531076304</v>
      </c>
      <c r="GB41" s="101">
        <f t="shared" si="57"/>
        <v>107.70451783729156</v>
      </c>
      <c r="GC41" s="92">
        <f t="shared" si="105"/>
        <v>364.94289652798489</v>
      </c>
      <c r="GD41" s="124">
        <f t="shared" si="58"/>
        <v>415.82354175284593</v>
      </c>
      <c r="GE41" s="125"/>
      <c r="GF41" s="101">
        <f t="shared" si="122"/>
        <v>200.77019715961706</v>
      </c>
      <c r="GG41" s="101">
        <f t="shared" si="59"/>
        <v>56.468181531076304</v>
      </c>
      <c r="GH41" s="101">
        <f t="shared" si="60"/>
        <v>158.58516306215262</v>
      </c>
      <c r="GI41" s="124">
        <f t="shared" si="61"/>
        <v>432.94184175284602</v>
      </c>
      <c r="GJ41" s="125"/>
      <c r="GK41" s="101">
        <f t="shared" si="62"/>
        <v>200.77019715961706</v>
      </c>
      <c r="GL41" s="101">
        <f t="shared" si="63"/>
        <v>56.468181531076304</v>
      </c>
      <c r="GM41" s="101">
        <f>(GJ29*(D20+D24)+(30/60)*D2)*1.25</f>
        <v>175.70346306215259</v>
      </c>
      <c r="GN41" s="124">
        <f t="shared" si="64"/>
        <v>480.29506892987138</v>
      </c>
      <c r="GO41" s="125"/>
      <c r="GP41" s="103">
        <f>($D$41 *2*($D$16+$D$12)+$E$41*$D$6)*1.25</f>
        <v>200.77019715961706</v>
      </c>
      <c r="GQ41" s="101">
        <f t="shared" si="65"/>
        <v>56.468181531076304</v>
      </c>
      <c r="GR41" s="101">
        <f t="shared" si="66"/>
        <v>223.05669023917804</v>
      </c>
      <c r="GS41" s="124">
        <f t="shared" si="67"/>
        <v>400.40966892987143</v>
      </c>
      <c r="GT41" s="125"/>
      <c r="GU41" s="103">
        <f>($D$41 *2*($D$16+$D$12)+$E$41*$D$6)*1.25</f>
        <v>200.77019715961706</v>
      </c>
      <c r="GV41" s="101">
        <f t="shared" si="68"/>
        <v>56.468181531076304</v>
      </c>
      <c r="GW41" s="101">
        <f t="shared" si="69"/>
        <v>143.17129023917806</v>
      </c>
      <c r="GX41" s="124">
        <f t="shared" si="70"/>
        <v>636.06419610689682</v>
      </c>
      <c r="GY41" s="125"/>
      <c r="GZ41" s="103">
        <f>($D$41 *2*($D$16+$D$12)+$E$41*$D$6)*1.25</f>
        <v>200.77019715961706</v>
      </c>
      <c r="HA41" s="101">
        <f t="shared" si="71"/>
        <v>56.468181531076304</v>
      </c>
      <c r="HB41" s="101">
        <f t="shared" si="72"/>
        <v>143.17129023917806</v>
      </c>
    </row>
    <row r="42" spans="1:210" x14ac:dyDescent="0.25">
      <c r="A42" s="61"/>
      <c r="B42" s="62"/>
      <c r="C42" s="66" t="s">
        <v>81</v>
      </c>
      <c r="D42" s="64">
        <v>19</v>
      </c>
      <c r="E42" s="65">
        <f t="shared" si="0"/>
        <v>0.6333333333333333</v>
      </c>
      <c r="F42" s="124">
        <f t="shared" si="1"/>
        <v>765.4489701257271</v>
      </c>
      <c r="G42" s="125"/>
      <c r="H42" s="115">
        <f t="shared" si="129"/>
        <v>359.87110811629469</v>
      </c>
      <c r="I42" s="115">
        <f>15/60*(D2)*1.25</f>
        <v>56.468181531076304</v>
      </c>
      <c r="J42" s="101">
        <f t="shared" si="2"/>
        <v>349.1096804783561</v>
      </c>
      <c r="K42" s="93">
        <f t="shared" si="73"/>
        <v>765.4489701257271</v>
      </c>
      <c r="L42" s="94">
        <f t="shared" si="3"/>
        <v>557.80615270952364</v>
      </c>
      <c r="M42" s="95"/>
      <c r="N42" s="101">
        <f t="shared" si="123"/>
        <v>359.87110811629469</v>
      </c>
      <c r="O42" s="101">
        <f t="shared" si="4"/>
        <v>56.468181531076304</v>
      </c>
      <c r="P42" s="101">
        <f t="shared" si="5"/>
        <v>141.46686306215261</v>
      </c>
      <c r="Q42" s="92">
        <f t="shared" si="74"/>
        <v>557.80615270952364</v>
      </c>
      <c r="R42" s="94"/>
      <c r="S42" s="95"/>
      <c r="T42" s="101"/>
      <c r="U42" s="101"/>
      <c r="V42" s="101"/>
      <c r="W42" s="92">
        <f t="shared" si="6"/>
        <v>0</v>
      </c>
      <c r="X42" s="94"/>
      <c r="Y42" s="95"/>
      <c r="Z42" s="101"/>
      <c r="AA42" s="101"/>
      <c r="AB42" s="101"/>
      <c r="AC42" s="96">
        <f t="shared" si="7"/>
        <v>0</v>
      </c>
      <c r="AD42" s="94"/>
      <c r="AE42" s="95"/>
      <c r="AF42" s="101"/>
      <c r="AG42" s="101"/>
      <c r="AH42" s="101"/>
      <c r="AI42" s="96">
        <f t="shared" si="75"/>
        <v>0</v>
      </c>
      <c r="AJ42" s="124"/>
      <c r="AK42" s="125"/>
      <c r="AL42" s="101"/>
      <c r="AM42" s="101"/>
      <c r="AN42" s="101"/>
      <c r="AO42" s="96">
        <f t="shared" si="76"/>
        <v>0</v>
      </c>
      <c r="AP42" s="94">
        <f t="shared" si="8"/>
        <v>504.79239835547276</v>
      </c>
      <c r="AQ42" s="95"/>
      <c r="AR42" s="101">
        <f t="shared" si="124"/>
        <v>359.87110811629469</v>
      </c>
      <c r="AS42" s="101">
        <f t="shared" si="9"/>
        <v>56.468181531076304</v>
      </c>
      <c r="AT42" s="101">
        <f t="shared" si="10"/>
        <v>88.453108708101738</v>
      </c>
      <c r="AU42" s="96">
        <f t="shared" si="77"/>
        <v>504.79239835547276</v>
      </c>
      <c r="AV42" s="124">
        <f t="shared" si="11"/>
        <v>586.33665270952361</v>
      </c>
      <c r="AW42" s="135"/>
      <c r="AX42" s="102">
        <f t="shared" si="106"/>
        <v>359.87110811629469</v>
      </c>
      <c r="AY42" s="101">
        <f t="shared" si="12"/>
        <v>56.468181531076304</v>
      </c>
      <c r="AZ42" s="101">
        <f t="shared" si="13"/>
        <v>169.9973630621526</v>
      </c>
      <c r="BA42" s="96">
        <f t="shared" si="78"/>
        <v>586.33665270952361</v>
      </c>
      <c r="BB42" s="124">
        <f t="shared" si="14"/>
        <v>614.86715270952357</v>
      </c>
      <c r="BC42" s="135"/>
      <c r="BD42" s="101">
        <f t="shared" si="107"/>
        <v>359.87110811629469</v>
      </c>
      <c r="BE42" s="101">
        <f t="shared" si="15"/>
        <v>56.468181531076304</v>
      </c>
      <c r="BF42" s="101">
        <f t="shared" si="16"/>
        <v>198.52786306215256</v>
      </c>
      <c r="BG42" s="96">
        <f t="shared" si="79"/>
        <v>614.86715270952357</v>
      </c>
      <c r="BH42" s="124">
        <f t="shared" si="17"/>
        <v>557.80615270952364</v>
      </c>
      <c r="BI42" s="135"/>
      <c r="BJ42" s="101">
        <f t="shared" si="126"/>
        <v>359.87110811629469</v>
      </c>
      <c r="BK42" s="101">
        <f t="shared" si="131"/>
        <v>56.468181531076304</v>
      </c>
      <c r="BL42" s="101">
        <f t="shared" si="19"/>
        <v>141.46686306215261</v>
      </c>
      <c r="BM42" s="96">
        <f t="shared" si="80"/>
        <v>557.80615270952364</v>
      </c>
      <c r="BN42" s="124">
        <f t="shared" si="20"/>
        <v>489.92577117844735</v>
      </c>
      <c r="BO42" s="135"/>
      <c r="BP42" s="101">
        <f t="shared" si="133"/>
        <v>359.87110811629469</v>
      </c>
      <c r="BQ42" s="101">
        <f t="shared" si="21"/>
        <v>56.468181531076304</v>
      </c>
      <c r="BR42" s="101">
        <f t="shared" si="22"/>
        <v>73.586481531076302</v>
      </c>
      <c r="BS42" s="96">
        <f t="shared" si="81"/>
        <v>489.92577117844729</v>
      </c>
      <c r="BT42" s="124"/>
      <c r="BU42" s="135"/>
      <c r="BV42" s="101"/>
      <c r="BW42" s="101"/>
      <c r="BX42" s="101"/>
      <c r="BY42" s="96">
        <f t="shared" si="82"/>
        <v>0</v>
      </c>
      <c r="BZ42" s="124">
        <f t="shared" si="23"/>
        <v>586.33665270952361</v>
      </c>
      <c r="CA42" s="135"/>
      <c r="CB42" s="101">
        <f t="shared" si="109"/>
        <v>359.87110811629469</v>
      </c>
      <c r="CC42" s="101">
        <f t="shared" si="127"/>
        <v>56.468181531076304</v>
      </c>
      <c r="CD42" s="101">
        <f t="shared" si="24"/>
        <v>169.9973630621526</v>
      </c>
      <c r="CE42" s="96">
        <f t="shared" si="83"/>
        <v>586.33665270952361</v>
      </c>
      <c r="CF42" s="124">
        <f t="shared" si="84"/>
        <v>756.33401577167615</v>
      </c>
      <c r="CG42" s="135"/>
      <c r="CH42" s="101">
        <f t="shared" si="110"/>
        <v>359.87110811629469</v>
      </c>
      <c r="CI42" s="101">
        <f t="shared" si="25"/>
        <v>56.468181531076304</v>
      </c>
      <c r="CJ42" s="101">
        <f t="shared" si="26"/>
        <v>339.9947261243052</v>
      </c>
      <c r="CK42" s="96">
        <f t="shared" si="85"/>
        <v>756.33401577167615</v>
      </c>
      <c r="CL42" s="124">
        <f t="shared" si="128"/>
        <v>501.33797117844728</v>
      </c>
      <c r="CM42" s="135"/>
      <c r="CN42" s="101">
        <f t="shared" si="132"/>
        <v>359.87110811629469</v>
      </c>
      <c r="CO42" s="101">
        <f t="shared" si="27"/>
        <v>56.468181531076304</v>
      </c>
      <c r="CP42" s="101">
        <f t="shared" si="28"/>
        <v>84.998681531076301</v>
      </c>
      <c r="CQ42" s="96">
        <f t="shared" si="86"/>
        <v>501.33797117844733</v>
      </c>
      <c r="CR42" s="124"/>
      <c r="CS42" s="135"/>
      <c r="CT42" s="101"/>
      <c r="CU42" s="101"/>
      <c r="CV42" s="101"/>
      <c r="CW42" s="96">
        <f t="shared" si="87"/>
        <v>0</v>
      </c>
      <c r="CX42" s="124"/>
      <c r="CY42" s="135"/>
      <c r="CZ42" s="101"/>
      <c r="DA42" s="101"/>
      <c r="DB42" s="101"/>
      <c r="DC42" s="96">
        <f t="shared" si="88"/>
        <v>0</v>
      </c>
      <c r="DD42" s="124"/>
      <c r="DE42" s="135"/>
      <c r="DF42" s="101"/>
      <c r="DG42" s="101"/>
      <c r="DH42" s="101"/>
      <c r="DI42" s="96">
        <f t="shared" si="89"/>
        <v>0</v>
      </c>
      <c r="DJ42" s="124"/>
      <c r="DK42" s="125"/>
      <c r="DL42" s="101"/>
      <c r="DM42" s="101"/>
      <c r="DN42" s="101"/>
      <c r="DO42" s="96">
        <f t="shared" si="90"/>
        <v>0</v>
      </c>
      <c r="DP42" s="124">
        <f t="shared" si="29"/>
        <v>738.10410706357447</v>
      </c>
      <c r="DQ42" s="125"/>
      <c r="DR42" s="101">
        <f t="shared" si="111"/>
        <v>359.87110811629469</v>
      </c>
      <c r="DS42" s="101">
        <f t="shared" si="30"/>
        <v>56.468181531076304</v>
      </c>
      <c r="DT42" s="101">
        <f t="shared" si="31"/>
        <v>321.76481741620341</v>
      </c>
      <c r="DU42" s="96">
        <f t="shared" si="91"/>
        <v>738.10410706357447</v>
      </c>
      <c r="DV42" s="94">
        <f t="shared" si="32"/>
        <v>772.34070706357443</v>
      </c>
      <c r="DW42" s="95"/>
      <c r="DX42" s="101">
        <f t="shared" si="112"/>
        <v>359.87110811629469</v>
      </c>
      <c r="DY42" s="101">
        <f t="shared" si="33"/>
        <v>56.468181531076304</v>
      </c>
      <c r="DZ42" s="101">
        <f t="shared" si="34"/>
        <v>356.00141741620348</v>
      </c>
      <c r="EA42" s="96">
        <f t="shared" si="92"/>
        <v>772.34070706357443</v>
      </c>
      <c r="EB42" s="124">
        <f t="shared" si="35"/>
        <v>747.81187988654892</v>
      </c>
      <c r="EC42" s="125"/>
      <c r="ED42" s="101">
        <f t="shared" si="113"/>
        <v>359.87110811629469</v>
      </c>
      <c r="EE42" s="101">
        <f t="shared" si="36"/>
        <v>56.468181531076304</v>
      </c>
      <c r="EF42" s="101">
        <f t="shared" si="37"/>
        <v>331.47259023917803</v>
      </c>
      <c r="EG42" s="96">
        <f t="shared" si="93"/>
        <v>747.81187988654904</v>
      </c>
      <c r="EH42" s="124">
        <f t="shared" si="38"/>
        <v>595.45160706357456</v>
      </c>
      <c r="EI42" s="125"/>
      <c r="EJ42" s="115">
        <f t="shared" si="114"/>
        <v>359.87110811629469</v>
      </c>
      <c r="EK42" s="101">
        <f t="shared" si="39"/>
        <v>56.468181531076304</v>
      </c>
      <c r="EL42" s="101">
        <f t="shared" si="40"/>
        <v>179.1123174162035</v>
      </c>
      <c r="EM42" s="96">
        <f t="shared" si="94"/>
        <v>595.45160706357456</v>
      </c>
      <c r="EN42" s="124">
        <f t="shared" si="41"/>
        <v>635.3943070635745</v>
      </c>
      <c r="EO42" s="125"/>
      <c r="EP42" s="101">
        <f t="shared" si="115"/>
        <v>359.87110811629469</v>
      </c>
      <c r="EQ42" s="101">
        <f t="shared" si="42"/>
        <v>56.468181531076304</v>
      </c>
      <c r="ER42" s="101">
        <f t="shared" si="43"/>
        <v>219.0550174162035</v>
      </c>
      <c r="ES42" s="96">
        <f t="shared" si="95"/>
        <v>635.3943070635745</v>
      </c>
      <c r="ET42" s="124">
        <f t="shared" si="44"/>
        <v>485.49104565085958</v>
      </c>
      <c r="EU42" s="125"/>
      <c r="EV42" s="92">
        <f t="shared" si="116"/>
        <v>287.89688649303577</v>
      </c>
      <c r="EW42" s="92">
        <f t="shared" si="96"/>
        <v>45.174545224861042</v>
      </c>
      <c r="EX42" s="92">
        <f t="shared" si="45"/>
        <v>152.41961393296276</v>
      </c>
      <c r="EY42" s="96">
        <f t="shared" si="97"/>
        <v>485.49104565085958</v>
      </c>
      <c r="EZ42" s="124">
        <f t="shared" si="46"/>
        <v>471.79640565085958</v>
      </c>
      <c r="FA42" s="125"/>
      <c r="FB42" s="92">
        <f t="shared" si="117"/>
        <v>287.89688649303577</v>
      </c>
      <c r="FC42" s="92">
        <f t="shared" si="98"/>
        <v>45.174545224861042</v>
      </c>
      <c r="FD42" s="92">
        <f t="shared" si="47"/>
        <v>138.72497393296277</v>
      </c>
      <c r="FE42" s="96">
        <f t="shared" si="99"/>
        <v>471.79640565085958</v>
      </c>
      <c r="FF42" s="171">
        <f t="shared" si="48"/>
        <v>471.79640565085958</v>
      </c>
      <c r="FG42" s="171"/>
      <c r="FH42" s="92">
        <f t="shared" si="118"/>
        <v>287.89688649303577</v>
      </c>
      <c r="FI42" s="92">
        <f t="shared" si="100"/>
        <v>45.174545224861042</v>
      </c>
      <c r="FJ42" s="92">
        <f t="shared" si="101"/>
        <v>138.72497393296277</v>
      </c>
      <c r="FK42" s="96">
        <f t="shared" si="102"/>
        <v>471.79640565085958</v>
      </c>
      <c r="FL42" s="124">
        <f t="shared" si="49"/>
        <v>606.86380706357443</v>
      </c>
      <c r="FM42" s="125"/>
      <c r="FN42" s="101">
        <f t="shared" si="119"/>
        <v>359.87110811629469</v>
      </c>
      <c r="FO42" s="101">
        <f t="shared" si="50"/>
        <v>56.468181531076304</v>
      </c>
      <c r="FP42" s="101">
        <f t="shared" si="51"/>
        <v>190.52451741620345</v>
      </c>
      <c r="FQ42" s="96">
        <f t="shared" si="103"/>
        <v>606.86380706357443</v>
      </c>
      <c r="FR42" s="126">
        <f t="shared" si="52"/>
        <v>675.33700706357445</v>
      </c>
      <c r="FS42" s="127"/>
      <c r="FT42" s="101">
        <f t="shared" si="120"/>
        <v>359.87110811629469</v>
      </c>
      <c r="FU42" s="101">
        <f t="shared" si="53"/>
        <v>56.468181531076304</v>
      </c>
      <c r="FV42" s="101">
        <f t="shared" si="54"/>
        <v>258.99771741620344</v>
      </c>
      <c r="FW42" s="96">
        <f t="shared" si="104"/>
        <v>675.33700706357445</v>
      </c>
      <c r="FX42" s="124">
        <f t="shared" si="55"/>
        <v>524.04380748466258</v>
      </c>
      <c r="FY42" s="125"/>
      <c r="FZ42" s="101">
        <f t="shared" si="121"/>
        <v>359.87110811629469</v>
      </c>
      <c r="GA42" s="101">
        <f t="shared" si="56"/>
        <v>56.468181531076304</v>
      </c>
      <c r="GB42" s="101">
        <f t="shared" si="57"/>
        <v>107.70451783729156</v>
      </c>
      <c r="GC42" s="92">
        <f t="shared" si="105"/>
        <v>524.04380748466258</v>
      </c>
      <c r="GD42" s="124">
        <f t="shared" si="58"/>
        <v>574.92445270952362</v>
      </c>
      <c r="GE42" s="125"/>
      <c r="GF42" s="101">
        <f t="shared" si="122"/>
        <v>359.87110811629469</v>
      </c>
      <c r="GG42" s="101">
        <f t="shared" si="59"/>
        <v>56.468181531076304</v>
      </c>
      <c r="GH42" s="101">
        <f t="shared" si="60"/>
        <v>158.58516306215262</v>
      </c>
      <c r="GI42" s="124">
        <f t="shared" si="61"/>
        <v>592.04275270952371</v>
      </c>
      <c r="GJ42" s="125"/>
      <c r="GK42" s="101">
        <f t="shared" si="62"/>
        <v>359.87110811629469</v>
      </c>
      <c r="GL42" s="101">
        <f t="shared" si="63"/>
        <v>56.468181531076304</v>
      </c>
      <c r="GM42" s="101">
        <f>(GJ29*(D20+D24)+(30/60)*D2)*1.25</f>
        <v>175.70346306215259</v>
      </c>
      <c r="GN42" s="124">
        <f t="shared" si="64"/>
        <v>639.39597988654907</v>
      </c>
      <c r="GO42" s="125"/>
      <c r="GP42" s="103">
        <f>($D$42 *2*($D$16+$D$12)+$E$42*$D$6)*1.25</f>
        <v>359.87110811629469</v>
      </c>
      <c r="GQ42" s="101">
        <f t="shared" si="65"/>
        <v>56.468181531076304</v>
      </c>
      <c r="GR42" s="101">
        <f t="shared" si="66"/>
        <v>223.05669023917804</v>
      </c>
      <c r="GS42" s="124">
        <f t="shared" si="67"/>
        <v>559.51057988654907</v>
      </c>
      <c r="GT42" s="125"/>
      <c r="GU42" s="103">
        <f>($D$42 *2*($D$16+$D$12)+$E$42*$D$6)*1.25</f>
        <v>359.87110811629469</v>
      </c>
      <c r="GV42" s="101">
        <f t="shared" si="68"/>
        <v>56.468181531076304</v>
      </c>
      <c r="GW42" s="101">
        <f t="shared" si="69"/>
        <v>143.17129023917806</v>
      </c>
      <c r="GX42" s="124">
        <f t="shared" si="70"/>
        <v>795.1651070635744</v>
      </c>
      <c r="GY42" s="125"/>
      <c r="GZ42" s="103">
        <f>($D$42 *2*($D$16+$D$12)+$E$42*$D$6)*1.25</f>
        <v>359.87110811629469</v>
      </c>
      <c r="HA42" s="101">
        <f t="shared" si="71"/>
        <v>56.468181531076304</v>
      </c>
      <c r="HB42" s="101">
        <f t="shared" si="72"/>
        <v>143.17129023917806</v>
      </c>
    </row>
    <row r="43" spans="1:210" x14ac:dyDescent="0.25">
      <c r="A43" s="61"/>
      <c r="B43" s="62">
        <v>646784</v>
      </c>
      <c r="C43" s="66" t="s">
        <v>82</v>
      </c>
      <c r="D43" s="64">
        <v>14.5</v>
      </c>
      <c r="E43" s="65">
        <f t="shared" si="0"/>
        <v>0.48333333333333334</v>
      </c>
      <c r="F43" s="124">
        <f t="shared" si="1"/>
        <v>680.2163392560783</v>
      </c>
      <c r="G43" s="125"/>
      <c r="H43" s="115">
        <f t="shared" si="129"/>
        <v>274.63847724664595</v>
      </c>
      <c r="I43" s="115">
        <f>15/60*(D2)*1.25</f>
        <v>56.468181531076304</v>
      </c>
      <c r="J43" s="101">
        <f t="shared" si="2"/>
        <v>349.1096804783561</v>
      </c>
      <c r="K43" s="93">
        <f t="shared" si="73"/>
        <v>680.2163392560783</v>
      </c>
      <c r="L43" s="94">
        <f t="shared" si="3"/>
        <v>472.57352183987479</v>
      </c>
      <c r="M43" s="95"/>
      <c r="N43" s="101">
        <f t="shared" si="123"/>
        <v>274.63847724664595</v>
      </c>
      <c r="O43" s="101">
        <f t="shared" si="4"/>
        <v>56.468181531076304</v>
      </c>
      <c r="P43" s="101">
        <f t="shared" si="5"/>
        <v>141.46686306215261</v>
      </c>
      <c r="Q43" s="92">
        <f t="shared" si="74"/>
        <v>472.57352183987484</v>
      </c>
      <c r="R43" s="94"/>
      <c r="S43" s="95"/>
      <c r="T43" s="101"/>
      <c r="U43" s="101"/>
      <c r="V43" s="101"/>
      <c r="W43" s="92">
        <f t="shared" si="6"/>
        <v>0</v>
      </c>
      <c r="X43" s="94"/>
      <c r="Y43" s="95"/>
      <c r="Z43" s="101"/>
      <c r="AA43" s="101"/>
      <c r="AB43" s="101"/>
      <c r="AC43" s="96">
        <f t="shared" si="7"/>
        <v>0</v>
      </c>
      <c r="AD43" s="94"/>
      <c r="AE43" s="95"/>
      <c r="AF43" s="101"/>
      <c r="AG43" s="101"/>
      <c r="AH43" s="101"/>
      <c r="AI43" s="96">
        <f t="shared" si="75"/>
        <v>0</v>
      </c>
      <c r="AJ43" s="124"/>
      <c r="AK43" s="125"/>
      <c r="AL43" s="101"/>
      <c r="AM43" s="101"/>
      <c r="AN43" s="101"/>
      <c r="AO43" s="96">
        <f t="shared" si="76"/>
        <v>0</v>
      </c>
      <c r="AP43" s="94">
        <f t="shared" si="8"/>
        <v>419.55976748582395</v>
      </c>
      <c r="AQ43" s="95"/>
      <c r="AR43" s="101">
        <f t="shared" si="124"/>
        <v>274.63847724664595</v>
      </c>
      <c r="AS43" s="101">
        <f t="shared" si="9"/>
        <v>56.468181531076304</v>
      </c>
      <c r="AT43" s="101">
        <f t="shared" si="10"/>
        <v>88.453108708101738</v>
      </c>
      <c r="AU43" s="96">
        <f t="shared" si="77"/>
        <v>419.55976748582395</v>
      </c>
      <c r="AV43" s="124">
        <f t="shared" si="11"/>
        <v>501.1040218398748</v>
      </c>
      <c r="AW43" s="135"/>
      <c r="AX43" s="102">
        <f t="shared" si="106"/>
        <v>274.63847724664595</v>
      </c>
      <c r="AY43" s="101">
        <f t="shared" si="12"/>
        <v>56.468181531076304</v>
      </c>
      <c r="AZ43" s="101">
        <f t="shared" si="13"/>
        <v>169.9973630621526</v>
      </c>
      <c r="BA43" s="96">
        <f t="shared" si="78"/>
        <v>501.10402183987486</v>
      </c>
      <c r="BB43" s="124">
        <f t="shared" si="14"/>
        <v>529.63452183987488</v>
      </c>
      <c r="BC43" s="135"/>
      <c r="BD43" s="101">
        <f t="shared" si="107"/>
        <v>274.63847724664595</v>
      </c>
      <c r="BE43" s="101">
        <f t="shared" si="15"/>
        <v>56.468181531076304</v>
      </c>
      <c r="BF43" s="101">
        <f t="shared" si="16"/>
        <v>198.52786306215256</v>
      </c>
      <c r="BG43" s="96">
        <f t="shared" si="79"/>
        <v>529.63452183987488</v>
      </c>
      <c r="BH43" s="124">
        <f t="shared" si="17"/>
        <v>472.57352183987479</v>
      </c>
      <c r="BI43" s="135"/>
      <c r="BJ43" s="101">
        <f t="shared" si="126"/>
        <v>274.63847724664595</v>
      </c>
      <c r="BK43" s="101">
        <f t="shared" si="131"/>
        <v>56.468181531076304</v>
      </c>
      <c r="BL43" s="101">
        <f t="shared" si="19"/>
        <v>141.46686306215261</v>
      </c>
      <c r="BM43" s="96">
        <f t="shared" si="80"/>
        <v>472.57352183987484</v>
      </c>
      <c r="BN43" s="124">
        <f t="shared" si="20"/>
        <v>404.69314030879849</v>
      </c>
      <c r="BO43" s="135"/>
      <c r="BP43" s="101">
        <f t="shared" si="133"/>
        <v>274.63847724664595</v>
      </c>
      <c r="BQ43" s="101">
        <f t="shared" si="21"/>
        <v>56.468181531076304</v>
      </c>
      <c r="BR43" s="101">
        <f t="shared" si="22"/>
        <v>73.586481531076302</v>
      </c>
      <c r="BS43" s="96">
        <f t="shared" si="81"/>
        <v>404.69314030879855</v>
      </c>
      <c r="BT43" s="124"/>
      <c r="BU43" s="135"/>
      <c r="BV43" s="101"/>
      <c r="BW43" s="101"/>
      <c r="BX43" s="101"/>
      <c r="BY43" s="96">
        <f t="shared" si="82"/>
        <v>0</v>
      </c>
      <c r="BZ43" s="124">
        <f t="shared" si="23"/>
        <v>501.1040218398748</v>
      </c>
      <c r="CA43" s="135"/>
      <c r="CB43" s="101">
        <f t="shared" si="109"/>
        <v>274.63847724664595</v>
      </c>
      <c r="CC43" s="101">
        <f t="shared" si="127"/>
        <v>56.468181531076304</v>
      </c>
      <c r="CD43" s="101">
        <f t="shared" si="24"/>
        <v>169.9973630621526</v>
      </c>
      <c r="CE43" s="96">
        <f t="shared" si="83"/>
        <v>501.10402183987486</v>
      </c>
      <c r="CF43" s="124">
        <f t="shared" si="84"/>
        <v>671.10138490202746</v>
      </c>
      <c r="CG43" s="135"/>
      <c r="CH43" s="101">
        <f t="shared" si="110"/>
        <v>274.63847724664595</v>
      </c>
      <c r="CI43" s="101">
        <f t="shared" si="25"/>
        <v>56.468181531076304</v>
      </c>
      <c r="CJ43" s="101">
        <f t="shared" si="26"/>
        <v>339.9947261243052</v>
      </c>
      <c r="CK43" s="96">
        <f t="shared" si="85"/>
        <v>671.10138490202746</v>
      </c>
      <c r="CL43" s="124">
        <f t="shared" si="128"/>
        <v>416.10534030879853</v>
      </c>
      <c r="CM43" s="135"/>
      <c r="CN43" s="101">
        <f t="shared" si="132"/>
        <v>274.63847724664595</v>
      </c>
      <c r="CO43" s="101">
        <f t="shared" si="27"/>
        <v>56.468181531076304</v>
      </c>
      <c r="CP43" s="101">
        <f t="shared" si="28"/>
        <v>84.998681531076301</v>
      </c>
      <c r="CQ43" s="96">
        <f t="shared" si="86"/>
        <v>416.10534030879853</v>
      </c>
      <c r="CR43" s="124"/>
      <c r="CS43" s="135"/>
      <c r="CT43" s="101"/>
      <c r="CU43" s="101"/>
      <c r="CV43" s="101"/>
      <c r="CW43" s="96">
        <f t="shared" si="87"/>
        <v>0</v>
      </c>
      <c r="CX43" s="124"/>
      <c r="CY43" s="135"/>
      <c r="CZ43" s="101"/>
      <c r="DA43" s="101"/>
      <c r="DB43" s="101"/>
      <c r="DC43" s="96">
        <f t="shared" si="88"/>
        <v>0</v>
      </c>
      <c r="DD43" s="124"/>
      <c r="DE43" s="135"/>
      <c r="DF43" s="101"/>
      <c r="DG43" s="101"/>
      <c r="DH43" s="101"/>
      <c r="DI43" s="96">
        <f t="shared" si="89"/>
        <v>0</v>
      </c>
      <c r="DJ43" s="124"/>
      <c r="DK43" s="125"/>
      <c r="DL43" s="101"/>
      <c r="DM43" s="101"/>
      <c r="DN43" s="101"/>
      <c r="DO43" s="96">
        <f t="shared" si="90"/>
        <v>0</v>
      </c>
      <c r="DP43" s="124">
        <f t="shared" si="29"/>
        <v>652.87147619392567</v>
      </c>
      <c r="DQ43" s="125"/>
      <c r="DR43" s="101">
        <f t="shared" si="111"/>
        <v>274.63847724664595</v>
      </c>
      <c r="DS43" s="101">
        <f t="shared" si="30"/>
        <v>56.468181531076304</v>
      </c>
      <c r="DT43" s="101">
        <f t="shared" si="31"/>
        <v>321.76481741620341</v>
      </c>
      <c r="DU43" s="96">
        <f t="shared" si="91"/>
        <v>652.87147619392567</v>
      </c>
      <c r="DV43" s="94">
        <f t="shared" si="32"/>
        <v>687.10807619392563</v>
      </c>
      <c r="DW43" s="95"/>
      <c r="DX43" s="101">
        <f t="shared" si="112"/>
        <v>274.63847724664595</v>
      </c>
      <c r="DY43" s="101">
        <f t="shared" si="33"/>
        <v>56.468181531076304</v>
      </c>
      <c r="DZ43" s="101">
        <f t="shared" si="34"/>
        <v>356.00141741620348</v>
      </c>
      <c r="EA43" s="96">
        <f t="shared" si="92"/>
        <v>687.10807619392574</v>
      </c>
      <c r="EB43" s="124">
        <f t="shared" si="35"/>
        <v>662.57924901690035</v>
      </c>
      <c r="EC43" s="125"/>
      <c r="ED43" s="101">
        <f t="shared" si="113"/>
        <v>274.63847724664595</v>
      </c>
      <c r="EE43" s="101">
        <f t="shared" si="36"/>
        <v>56.468181531076304</v>
      </c>
      <c r="EF43" s="101">
        <f t="shared" si="37"/>
        <v>331.47259023917803</v>
      </c>
      <c r="EG43" s="96">
        <f t="shared" si="93"/>
        <v>662.57924901690035</v>
      </c>
      <c r="EH43" s="124">
        <f t="shared" si="38"/>
        <v>510.2189761939257</v>
      </c>
      <c r="EI43" s="125"/>
      <c r="EJ43" s="115">
        <f t="shared" si="114"/>
        <v>274.63847724664595</v>
      </c>
      <c r="EK43" s="101">
        <f t="shared" si="39"/>
        <v>56.468181531076304</v>
      </c>
      <c r="EL43" s="101">
        <f t="shared" si="40"/>
        <v>179.1123174162035</v>
      </c>
      <c r="EM43" s="96">
        <f t="shared" si="94"/>
        <v>510.21897619392576</v>
      </c>
      <c r="EN43" s="124">
        <f t="shared" si="41"/>
        <v>550.1616761939257</v>
      </c>
      <c r="EO43" s="125"/>
      <c r="EP43" s="101">
        <f t="shared" si="115"/>
        <v>274.63847724664595</v>
      </c>
      <c r="EQ43" s="101">
        <f t="shared" si="42"/>
        <v>56.468181531076304</v>
      </c>
      <c r="ER43" s="101">
        <f t="shared" si="43"/>
        <v>219.0550174162035</v>
      </c>
      <c r="ES43" s="96">
        <f t="shared" si="95"/>
        <v>550.16167619392581</v>
      </c>
      <c r="ET43" s="124">
        <f t="shared" si="44"/>
        <v>417.30494095514052</v>
      </c>
      <c r="EU43" s="125"/>
      <c r="EV43" s="92">
        <f t="shared" si="116"/>
        <v>219.71078179731677</v>
      </c>
      <c r="EW43" s="92">
        <f t="shared" si="96"/>
        <v>45.174545224861042</v>
      </c>
      <c r="EX43" s="92">
        <f t="shared" si="45"/>
        <v>152.41961393296276</v>
      </c>
      <c r="EY43" s="96">
        <f t="shared" si="97"/>
        <v>417.30494095514058</v>
      </c>
      <c r="EZ43" s="124">
        <f t="shared" si="46"/>
        <v>403.61030095514059</v>
      </c>
      <c r="FA43" s="125"/>
      <c r="FB43" s="92">
        <f t="shared" si="117"/>
        <v>219.71078179731677</v>
      </c>
      <c r="FC43" s="92">
        <f t="shared" si="98"/>
        <v>45.174545224861042</v>
      </c>
      <c r="FD43" s="92">
        <f t="shared" si="47"/>
        <v>138.72497393296277</v>
      </c>
      <c r="FE43" s="96">
        <f t="shared" si="99"/>
        <v>403.61030095514059</v>
      </c>
      <c r="FF43" s="171">
        <f t="shared" si="48"/>
        <v>403.61030095514059</v>
      </c>
      <c r="FG43" s="171"/>
      <c r="FH43" s="92">
        <f t="shared" si="118"/>
        <v>219.71078179731677</v>
      </c>
      <c r="FI43" s="92">
        <f t="shared" si="100"/>
        <v>45.174545224861042</v>
      </c>
      <c r="FJ43" s="92">
        <f t="shared" si="101"/>
        <v>138.72497393296277</v>
      </c>
      <c r="FK43" s="96">
        <f t="shared" si="102"/>
        <v>403.61030095514059</v>
      </c>
      <c r="FL43" s="124">
        <f t="shared" si="49"/>
        <v>521.63117619392563</v>
      </c>
      <c r="FM43" s="125"/>
      <c r="FN43" s="101">
        <f t="shared" si="119"/>
        <v>274.63847724664595</v>
      </c>
      <c r="FO43" s="101">
        <f t="shared" si="50"/>
        <v>56.468181531076304</v>
      </c>
      <c r="FP43" s="101">
        <f t="shared" si="51"/>
        <v>190.52451741620345</v>
      </c>
      <c r="FQ43" s="96">
        <f t="shared" si="103"/>
        <v>521.63117619392574</v>
      </c>
      <c r="FR43" s="126">
        <f t="shared" si="52"/>
        <v>590.10437619392565</v>
      </c>
      <c r="FS43" s="127"/>
      <c r="FT43" s="101">
        <f t="shared" si="120"/>
        <v>274.63847724664595</v>
      </c>
      <c r="FU43" s="101">
        <f t="shared" si="53"/>
        <v>56.468181531076304</v>
      </c>
      <c r="FV43" s="101">
        <f t="shared" si="54"/>
        <v>258.99771741620344</v>
      </c>
      <c r="FW43" s="96">
        <f t="shared" si="104"/>
        <v>590.10437619392565</v>
      </c>
      <c r="FX43" s="124">
        <f t="shared" si="55"/>
        <v>438.81117661501378</v>
      </c>
      <c r="FY43" s="125"/>
      <c r="FZ43" s="115">
        <f t="shared" si="121"/>
        <v>274.63847724664595</v>
      </c>
      <c r="GA43" s="101">
        <f t="shared" si="56"/>
        <v>56.468181531076304</v>
      </c>
      <c r="GB43" s="101">
        <f t="shared" si="57"/>
        <v>107.70451783729156</v>
      </c>
      <c r="GC43" s="92">
        <f t="shared" si="105"/>
        <v>438.81117661501378</v>
      </c>
      <c r="GD43" s="124">
        <f t="shared" si="58"/>
        <v>489.69182183987482</v>
      </c>
      <c r="GE43" s="125"/>
      <c r="GF43" s="101">
        <f t="shared" si="122"/>
        <v>274.63847724664595</v>
      </c>
      <c r="GG43" s="101">
        <f t="shared" si="59"/>
        <v>56.468181531076304</v>
      </c>
      <c r="GH43" s="101">
        <f t="shared" si="60"/>
        <v>158.58516306215262</v>
      </c>
      <c r="GI43" s="124">
        <f t="shared" si="61"/>
        <v>506.8101218398748</v>
      </c>
      <c r="GJ43" s="125"/>
      <c r="GK43" s="101">
        <f t="shared" si="62"/>
        <v>274.63847724664595</v>
      </c>
      <c r="GL43" s="101">
        <f t="shared" si="63"/>
        <v>56.468181531076304</v>
      </c>
      <c r="GM43" s="101">
        <f>(GJ29*(D20+D24)+(30/60)*D2)*1.25</f>
        <v>175.70346306215259</v>
      </c>
      <c r="GN43" s="124">
        <f t="shared" si="64"/>
        <v>554.16334901690027</v>
      </c>
      <c r="GO43" s="125"/>
      <c r="GP43" s="103">
        <f>($D$43*2*($D$16+$D$12)+$E$43*$D$6)*1.25</f>
        <v>274.63847724664595</v>
      </c>
      <c r="GQ43" s="101">
        <f t="shared" si="65"/>
        <v>56.468181531076304</v>
      </c>
      <c r="GR43" s="101">
        <f t="shared" si="66"/>
        <v>223.05669023917804</v>
      </c>
      <c r="GS43" s="124">
        <f t="shared" si="67"/>
        <v>474.27794901690027</v>
      </c>
      <c r="GT43" s="125"/>
      <c r="GU43" s="103">
        <f>($D$43*2*($D$16+$D$12)+$E$43*$D$6)*1.25</f>
        <v>274.63847724664595</v>
      </c>
      <c r="GV43" s="101">
        <f t="shared" si="68"/>
        <v>56.468181531076304</v>
      </c>
      <c r="GW43" s="101">
        <f t="shared" si="69"/>
        <v>143.17129023917806</v>
      </c>
      <c r="GX43" s="124">
        <f t="shared" si="70"/>
        <v>709.93247619392559</v>
      </c>
      <c r="GY43" s="125"/>
      <c r="GZ43" s="103">
        <f>($D$43*2*($D$16+$D$12)+$E$43*$D$6)*1.25</f>
        <v>274.63847724664595</v>
      </c>
      <c r="HA43" s="101">
        <f t="shared" si="71"/>
        <v>56.468181531076304</v>
      </c>
      <c r="HB43" s="101">
        <f t="shared" si="72"/>
        <v>143.17129023917806</v>
      </c>
    </row>
    <row r="44" spans="1:210" x14ac:dyDescent="0.25">
      <c r="A44" s="61"/>
      <c r="B44" s="62"/>
      <c r="C44" s="66" t="s">
        <v>83</v>
      </c>
      <c r="D44" s="64">
        <v>22.3</v>
      </c>
      <c r="E44" s="65">
        <f t="shared" si="0"/>
        <v>0.7433333333333334</v>
      </c>
      <c r="F44" s="124">
        <f t="shared" si="1"/>
        <v>827.95289943013609</v>
      </c>
      <c r="G44" s="125"/>
      <c r="H44" s="115">
        <f t="shared" si="129"/>
        <v>422.37503742070379</v>
      </c>
      <c r="I44" s="115">
        <f>15/60*(D2)*1.25</f>
        <v>56.468181531076304</v>
      </c>
      <c r="J44" s="101">
        <f t="shared" si="2"/>
        <v>349.1096804783561</v>
      </c>
      <c r="K44" s="93">
        <f t="shared" si="73"/>
        <v>827.9528994301362</v>
      </c>
      <c r="L44" s="94">
        <f>(M$29*($D$20+$D$24)+$D44*2*($D$16+$D$12)+M$30*$D$2+$E44*$D$60)*1.25</f>
        <v>513.40975750239488</v>
      </c>
      <c r="M44" s="95"/>
      <c r="N44" s="101">
        <f t="shared" si="123"/>
        <v>422.37503742070379</v>
      </c>
      <c r="O44" s="101">
        <f t="shared" si="4"/>
        <v>56.468181531076304</v>
      </c>
      <c r="P44" s="101">
        <f t="shared" si="5"/>
        <v>141.46686306215261</v>
      </c>
      <c r="Q44" s="92">
        <f t="shared" si="74"/>
        <v>620.31008201393274</v>
      </c>
      <c r="R44" s="94"/>
      <c r="S44" s="95"/>
      <c r="T44" s="101"/>
      <c r="U44" s="101"/>
      <c r="V44" s="101"/>
      <c r="W44" s="92">
        <f t="shared" si="6"/>
        <v>0</v>
      </c>
      <c r="X44" s="94"/>
      <c r="Y44" s="95"/>
      <c r="Z44" s="101"/>
      <c r="AA44" s="101"/>
      <c r="AB44" s="101"/>
      <c r="AC44" s="96">
        <f t="shared" si="7"/>
        <v>0</v>
      </c>
      <c r="AD44" s="94"/>
      <c r="AE44" s="95"/>
      <c r="AF44" s="101"/>
      <c r="AG44" s="101"/>
      <c r="AH44" s="101"/>
      <c r="AI44" s="96">
        <f t="shared" si="75"/>
        <v>0</v>
      </c>
      <c r="AJ44" s="124"/>
      <c r="AK44" s="125"/>
      <c r="AL44" s="101"/>
      <c r="AM44" s="101"/>
      <c r="AN44" s="101"/>
      <c r="AO44" s="96">
        <f t="shared" si="76"/>
        <v>0</v>
      </c>
      <c r="AP44" s="94">
        <f t="shared" si="8"/>
        <v>567.29632765988185</v>
      </c>
      <c r="AQ44" s="95"/>
      <c r="AR44" s="101">
        <f t="shared" si="124"/>
        <v>422.37503742070379</v>
      </c>
      <c r="AS44" s="101">
        <f t="shared" si="9"/>
        <v>56.468181531076304</v>
      </c>
      <c r="AT44" s="101">
        <f t="shared" si="10"/>
        <v>88.453108708101738</v>
      </c>
      <c r="AU44" s="96">
        <f t="shared" si="77"/>
        <v>567.29632765988185</v>
      </c>
      <c r="AV44" s="124">
        <f t="shared" si="11"/>
        <v>648.84058201393259</v>
      </c>
      <c r="AW44" s="135"/>
      <c r="AX44" s="102">
        <f t="shared" si="106"/>
        <v>422.37503742070379</v>
      </c>
      <c r="AY44" s="101">
        <f t="shared" si="12"/>
        <v>56.468181531076304</v>
      </c>
      <c r="AZ44" s="101">
        <f t="shared" si="13"/>
        <v>169.9973630621526</v>
      </c>
      <c r="BA44" s="96">
        <f t="shared" si="78"/>
        <v>648.8405820139327</v>
      </c>
      <c r="BB44" s="124">
        <f t="shared" si="14"/>
        <v>677.37108201393289</v>
      </c>
      <c r="BC44" s="135"/>
      <c r="BD44" s="101">
        <f t="shared" si="107"/>
        <v>422.37503742070379</v>
      </c>
      <c r="BE44" s="101">
        <f t="shared" si="15"/>
        <v>56.468181531076304</v>
      </c>
      <c r="BF44" s="101">
        <f t="shared" si="16"/>
        <v>198.52786306215256</v>
      </c>
      <c r="BG44" s="96">
        <f t="shared" si="79"/>
        <v>677.37108201393266</v>
      </c>
      <c r="BH44" s="124">
        <f t="shared" si="17"/>
        <v>620.31008201393274</v>
      </c>
      <c r="BI44" s="135"/>
      <c r="BJ44" s="101">
        <f t="shared" si="126"/>
        <v>422.37503742070379</v>
      </c>
      <c r="BK44" s="101">
        <f t="shared" si="131"/>
        <v>56.468181531076304</v>
      </c>
      <c r="BL44" s="101">
        <f t="shared" si="19"/>
        <v>141.46686306215261</v>
      </c>
      <c r="BM44" s="96">
        <f t="shared" si="80"/>
        <v>620.31008201393274</v>
      </c>
      <c r="BN44" s="124">
        <f t="shared" si="20"/>
        <v>552.42970048285645</v>
      </c>
      <c r="BO44" s="135"/>
      <c r="BP44" s="101">
        <f t="shared" si="133"/>
        <v>422.37503742070379</v>
      </c>
      <c r="BQ44" s="101">
        <f t="shared" si="21"/>
        <v>56.468181531076304</v>
      </c>
      <c r="BR44" s="101">
        <f t="shared" si="22"/>
        <v>73.586481531076302</v>
      </c>
      <c r="BS44" s="96">
        <f t="shared" si="81"/>
        <v>552.42970048285633</v>
      </c>
      <c r="BT44" s="124"/>
      <c r="BU44" s="135"/>
      <c r="BV44" s="101"/>
      <c r="BW44" s="101"/>
      <c r="BX44" s="101"/>
      <c r="BY44" s="96">
        <f t="shared" si="82"/>
        <v>0</v>
      </c>
      <c r="BZ44" s="124">
        <f t="shared" si="23"/>
        <v>648.84058201393259</v>
      </c>
      <c r="CA44" s="135"/>
      <c r="CB44" s="101">
        <f t="shared" si="109"/>
        <v>422.37503742070379</v>
      </c>
      <c r="CC44" s="101">
        <f t="shared" si="127"/>
        <v>56.468181531076304</v>
      </c>
      <c r="CD44" s="101">
        <f t="shared" si="24"/>
        <v>169.9973630621526</v>
      </c>
      <c r="CE44" s="96">
        <f t="shared" si="83"/>
        <v>648.8405820139327</v>
      </c>
      <c r="CF44" s="124">
        <f t="shared" si="84"/>
        <v>818.83794507608536</v>
      </c>
      <c r="CG44" s="135"/>
      <c r="CH44" s="101">
        <f t="shared" si="110"/>
        <v>422.37503742070379</v>
      </c>
      <c r="CI44" s="101">
        <f t="shared" si="25"/>
        <v>56.468181531076304</v>
      </c>
      <c r="CJ44" s="101">
        <f t="shared" si="26"/>
        <v>339.9947261243052</v>
      </c>
      <c r="CK44" s="96">
        <f t="shared" si="85"/>
        <v>818.83794507608536</v>
      </c>
      <c r="CL44" s="124">
        <f t="shared" si="128"/>
        <v>563.84190048285643</v>
      </c>
      <c r="CM44" s="135"/>
      <c r="CN44" s="101">
        <f t="shared" si="132"/>
        <v>422.37503742070379</v>
      </c>
      <c r="CO44" s="101">
        <f t="shared" si="27"/>
        <v>56.468181531076304</v>
      </c>
      <c r="CP44" s="101">
        <f t="shared" si="28"/>
        <v>84.998681531076301</v>
      </c>
      <c r="CQ44" s="96">
        <f t="shared" si="86"/>
        <v>563.84190048285643</v>
      </c>
      <c r="CR44" s="124"/>
      <c r="CS44" s="135"/>
      <c r="CT44" s="101"/>
      <c r="CU44" s="101"/>
      <c r="CV44" s="101"/>
      <c r="CW44" s="96">
        <f t="shared" si="87"/>
        <v>0</v>
      </c>
      <c r="CX44" s="124"/>
      <c r="CY44" s="135"/>
      <c r="CZ44" s="101"/>
      <c r="DA44" s="101"/>
      <c r="DB44" s="101"/>
      <c r="DC44" s="96">
        <f t="shared" si="88"/>
        <v>0</v>
      </c>
      <c r="DD44" s="124"/>
      <c r="DE44" s="135"/>
      <c r="DF44" s="101"/>
      <c r="DG44" s="101"/>
      <c r="DH44" s="101"/>
      <c r="DI44" s="96">
        <f t="shared" si="89"/>
        <v>0</v>
      </c>
      <c r="DJ44" s="124"/>
      <c r="DK44" s="125"/>
      <c r="DL44" s="101"/>
      <c r="DM44" s="101"/>
      <c r="DN44" s="101"/>
      <c r="DO44" s="96">
        <f t="shared" si="90"/>
        <v>0</v>
      </c>
      <c r="DP44" s="124">
        <f t="shared" si="29"/>
        <v>800.60803636798346</v>
      </c>
      <c r="DQ44" s="125"/>
      <c r="DR44" s="101">
        <f t="shared" si="111"/>
        <v>422.37503742070379</v>
      </c>
      <c r="DS44" s="101">
        <f t="shared" si="30"/>
        <v>56.468181531076304</v>
      </c>
      <c r="DT44" s="101">
        <f t="shared" si="31"/>
        <v>321.76481741620341</v>
      </c>
      <c r="DU44" s="96">
        <f t="shared" si="91"/>
        <v>800.60803636798346</v>
      </c>
      <c r="DV44" s="94">
        <f t="shared" si="32"/>
        <v>834.84463636798353</v>
      </c>
      <c r="DW44" s="95"/>
      <c r="DX44" s="101">
        <f t="shared" si="112"/>
        <v>422.37503742070379</v>
      </c>
      <c r="DY44" s="101">
        <f t="shared" si="33"/>
        <v>56.468181531076304</v>
      </c>
      <c r="DZ44" s="101">
        <f t="shared" si="34"/>
        <v>356.00141741620348</v>
      </c>
      <c r="EA44" s="96">
        <f t="shared" si="92"/>
        <v>834.84463636798364</v>
      </c>
      <c r="EB44" s="124">
        <f t="shared" si="35"/>
        <v>810.31580919095802</v>
      </c>
      <c r="EC44" s="125"/>
      <c r="ED44" s="101">
        <f t="shared" si="113"/>
        <v>422.37503742070379</v>
      </c>
      <c r="EE44" s="101">
        <f t="shared" si="36"/>
        <v>56.468181531076304</v>
      </c>
      <c r="EF44" s="101">
        <f t="shared" si="37"/>
        <v>331.47259023917803</v>
      </c>
      <c r="EG44" s="96">
        <f t="shared" si="93"/>
        <v>810.31580919095813</v>
      </c>
      <c r="EH44" s="124">
        <f t="shared" si="38"/>
        <v>657.95553636798354</v>
      </c>
      <c r="EI44" s="125"/>
      <c r="EJ44" s="115">
        <f t="shared" si="114"/>
        <v>422.37503742070379</v>
      </c>
      <c r="EK44" s="101">
        <f t="shared" si="39"/>
        <v>56.468181531076304</v>
      </c>
      <c r="EL44" s="101">
        <f t="shared" si="40"/>
        <v>179.1123174162035</v>
      </c>
      <c r="EM44" s="96">
        <f t="shared" si="94"/>
        <v>657.95553636798354</v>
      </c>
      <c r="EN44" s="124">
        <f t="shared" si="41"/>
        <v>697.8982363679836</v>
      </c>
      <c r="EO44" s="125"/>
      <c r="EP44" s="101">
        <f t="shared" si="115"/>
        <v>422.37503742070379</v>
      </c>
      <c r="EQ44" s="101">
        <f t="shared" si="42"/>
        <v>56.468181531076304</v>
      </c>
      <c r="ER44" s="101">
        <f t="shared" si="43"/>
        <v>219.0550174162035</v>
      </c>
      <c r="ES44" s="96">
        <f t="shared" si="95"/>
        <v>697.8982363679836</v>
      </c>
      <c r="ET44" s="124">
        <f t="shared" si="44"/>
        <v>535.49418909438691</v>
      </c>
      <c r="EU44" s="125"/>
      <c r="EV44" s="92">
        <f t="shared" si="116"/>
        <v>337.90002993656304</v>
      </c>
      <c r="EW44" s="92">
        <f t="shared" si="96"/>
        <v>45.174545224861042</v>
      </c>
      <c r="EX44" s="92">
        <f t="shared" si="45"/>
        <v>152.41961393296276</v>
      </c>
      <c r="EY44" s="96">
        <f t="shared" si="97"/>
        <v>535.49418909438691</v>
      </c>
      <c r="EZ44" s="124">
        <f t="shared" si="46"/>
        <v>521.79954909438686</v>
      </c>
      <c r="FA44" s="125"/>
      <c r="FB44" s="92">
        <f t="shared" si="117"/>
        <v>337.90002993656304</v>
      </c>
      <c r="FC44" s="92">
        <f t="shared" si="98"/>
        <v>45.174545224861042</v>
      </c>
      <c r="FD44" s="92">
        <f t="shared" si="47"/>
        <v>138.72497393296277</v>
      </c>
      <c r="FE44" s="96">
        <f t="shared" si="99"/>
        <v>521.79954909438686</v>
      </c>
      <c r="FF44" s="171">
        <f t="shared" si="48"/>
        <v>521.79954909438686</v>
      </c>
      <c r="FG44" s="171"/>
      <c r="FH44" s="92">
        <f t="shared" si="118"/>
        <v>337.90002993656304</v>
      </c>
      <c r="FI44" s="92">
        <f t="shared" si="100"/>
        <v>45.174545224861042</v>
      </c>
      <c r="FJ44" s="92">
        <f t="shared" si="101"/>
        <v>138.72497393296277</v>
      </c>
      <c r="FK44" s="96">
        <f t="shared" si="102"/>
        <v>521.79954909438686</v>
      </c>
      <c r="FL44" s="124">
        <f t="shared" si="49"/>
        <v>669.36773636798364</v>
      </c>
      <c r="FM44" s="125"/>
      <c r="FN44" s="101">
        <f t="shared" si="119"/>
        <v>422.37503742070379</v>
      </c>
      <c r="FO44" s="101">
        <f t="shared" si="50"/>
        <v>56.468181531076304</v>
      </c>
      <c r="FP44" s="101">
        <f t="shared" si="51"/>
        <v>190.52451741620345</v>
      </c>
      <c r="FQ44" s="96">
        <f t="shared" si="103"/>
        <v>669.36773636798353</v>
      </c>
      <c r="FR44" s="126">
        <f t="shared" si="52"/>
        <v>737.84093636798366</v>
      </c>
      <c r="FS44" s="127"/>
      <c r="FT44" s="101">
        <f t="shared" si="120"/>
        <v>422.37503742070379</v>
      </c>
      <c r="FU44" s="101">
        <f t="shared" si="53"/>
        <v>56.468181531076304</v>
      </c>
      <c r="FV44" s="101">
        <f t="shared" si="54"/>
        <v>258.99771741620344</v>
      </c>
      <c r="FW44" s="96">
        <f t="shared" si="104"/>
        <v>737.84093636798355</v>
      </c>
      <c r="FX44" s="124">
        <f t="shared" si="55"/>
        <v>586.54773678907168</v>
      </c>
      <c r="FY44" s="125"/>
      <c r="FZ44" s="101">
        <f t="shared" si="121"/>
        <v>422.37503742070379</v>
      </c>
      <c r="GA44" s="101">
        <f t="shared" si="56"/>
        <v>56.468181531076304</v>
      </c>
      <c r="GB44" s="101">
        <f t="shared" si="57"/>
        <v>107.70451783729156</v>
      </c>
      <c r="GC44" s="92">
        <f t="shared" si="105"/>
        <v>586.54773678907168</v>
      </c>
      <c r="GD44" s="124">
        <f t="shared" si="58"/>
        <v>637.42838201393272</v>
      </c>
      <c r="GE44" s="125"/>
      <c r="GF44" s="101">
        <f t="shared" si="122"/>
        <v>422.37503742070379</v>
      </c>
      <c r="GG44" s="101">
        <f t="shared" si="59"/>
        <v>56.468181531076304</v>
      </c>
      <c r="GH44" s="101">
        <f t="shared" si="60"/>
        <v>158.58516306215262</v>
      </c>
      <c r="GI44" s="124">
        <f t="shared" si="61"/>
        <v>654.5466820139327</v>
      </c>
      <c r="GJ44" s="125"/>
      <c r="GK44" s="101">
        <f t="shared" si="62"/>
        <v>422.37503742070379</v>
      </c>
      <c r="GL44" s="101">
        <f t="shared" si="63"/>
        <v>56.468181531076304</v>
      </c>
      <c r="GM44" s="101">
        <f>(GJ29*(D20+D24)+(30/60)*D2)*1.25</f>
        <v>175.70346306215259</v>
      </c>
      <c r="GN44" s="124">
        <f t="shared" si="64"/>
        <v>701.89990919095806</v>
      </c>
      <c r="GO44" s="125"/>
      <c r="GP44" s="103">
        <f>($D$44 *2*($D$16+$D$12)+$E$44*$D$6)*1.25</f>
        <v>422.37503742070379</v>
      </c>
      <c r="GQ44" s="101">
        <f t="shared" si="65"/>
        <v>56.468181531076304</v>
      </c>
      <c r="GR44" s="101">
        <f t="shared" si="66"/>
        <v>223.05669023917804</v>
      </c>
      <c r="GS44" s="124">
        <f t="shared" si="67"/>
        <v>622.01450919095817</v>
      </c>
      <c r="GT44" s="125"/>
      <c r="GU44" s="103">
        <f>($D$44 *2*($D$16+$D$12)+$E$44*$D$6)*1.25</f>
        <v>422.37503742070379</v>
      </c>
      <c r="GV44" s="101">
        <f t="shared" si="68"/>
        <v>56.468181531076304</v>
      </c>
      <c r="GW44" s="101">
        <f t="shared" si="69"/>
        <v>143.17129023917806</v>
      </c>
      <c r="GX44" s="124">
        <f t="shared" si="70"/>
        <v>857.66903636798361</v>
      </c>
      <c r="GY44" s="125"/>
      <c r="GZ44" s="103">
        <f>($D$44 *2*($D$16+$D$12)+$E$44*$D$6)*1.25</f>
        <v>422.37503742070379</v>
      </c>
      <c r="HA44" s="101">
        <f t="shared" si="71"/>
        <v>56.468181531076304</v>
      </c>
      <c r="HB44" s="101">
        <f t="shared" si="72"/>
        <v>143.17129023917806</v>
      </c>
    </row>
    <row r="45" spans="1:210" ht="26.25" x14ac:dyDescent="0.25">
      <c r="A45" s="61" t="s">
        <v>84</v>
      </c>
      <c r="B45" s="62">
        <v>646794</v>
      </c>
      <c r="C45" s="66" t="s">
        <v>85</v>
      </c>
      <c r="D45" s="64">
        <v>37</v>
      </c>
      <c r="E45" s="65">
        <f t="shared" si="0"/>
        <v>1.2333333333333334</v>
      </c>
      <c r="F45" s="124">
        <f t="shared" si="1"/>
        <v>1106.3794936043221</v>
      </c>
      <c r="G45" s="125"/>
      <c r="H45" s="115">
        <f t="shared" si="129"/>
        <v>700.80163159488961</v>
      </c>
      <c r="I45" s="115">
        <f>15/60*(D2)*1.25</f>
        <v>56.468181531076304</v>
      </c>
      <c r="J45" s="101">
        <f t="shared" si="2"/>
        <v>349.1096804783561</v>
      </c>
      <c r="K45" s="93">
        <f t="shared" si="73"/>
        <v>1106.3794936043221</v>
      </c>
      <c r="L45" s="94">
        <f t="shared" ref="L45:L60" si="134">(M$29*($D$20+$D$24)+$D45*2*($D$16+$D$12)+M$30*$D$2+$E45*$D$6)*1.25</f>
        <v>898.73667618811862</v>
      </c>
      <c r="M45" s="95"/>
      <c r="N45" s="101">
        <f t="shared" si="123"/>
        <v>700.80163159488961</v>
      </c>
      <c r="O45" s="101">
        <f t="shared" si="4"/>
        <v>56.468181531076304</v>
      </c>
      <c r="P45" s="101">
        <f t="shared" si="5"/>
        <v>141.46686306215261</v>
      </c>
      <c r="Q45" s="92">
        <f t="shared" si="74"/>
        <v>898.73667618811851</v>
      </c>
      <c r="R45" s="94"/>
      <c r="S45" s="95"/>
      <c r="T45" s="101"/>
      <c r="U45" s="101"/>
      <c r="V45" s="101"/>
      <c r="W45" s="92">
        <f t="shared" si="6"/>
        <v>0</v>
      </c>
      <c r="X45" s="94"/>
      <c r="Y45" s="95"/>
      <c r="Z45" s="101"/>
      <c r="AA45" s="101"/>
      <c r="AB45" s="101"/>
      <c r="AC45" s="96">
        <f t="shared" si="7"/>
        <v>0</v>
      </c>
      <c r="AD45" s="94"/>
      <c r="AE45" s="95"/>
      <c r="AF45" s="101"/>
      <c r="AG45" s="101"/>
      <c r="AH45" s="101"/>
      <c r="AI45" s="96">
        <f t="shared" si="75"/>
        <v>0</v>
      </c>
      <c r="AJ45" s="124"/>
      <c r="AK45" s="125"/>
      <c r="AL45" s="101"/>
      <c r="AM45" s="101"/>
      <c r="AN45" s="101"/>
      <c r="AO45" s="96">
        <f t="shared" si="76"/>
        <v>0</v>
      </c>
      <c r="AP45" s="94">
        <f t="shared" si="8"/>
        <v>845.72292183406762</v>
      </c>
      <c r="AQ45" s="95"/>
      <c r="AR45" s="101">
        <f t="shared" si="124"/>
        <v>700.80163159488961</v>
      </c>
      <c r="AS45" s="101">
        <f t="shared" si="9"/>
        <v>56.468181531076304</v>
      </c>
      <c r="AT45" s="101">
        <f t="shared" si="10"/>
        <v>88.453108708101738</v>
      </c>
      <c r="AU45" s="96">
        <f t="shared" si="77"/>
        <v>845.72292183406762</v>
      </c>
      <c r="AV45" s="124">
        <f t="shared" si="11"/>
        <v>927.26717618811858</v>
      </c>
      <c r="AW45" s="135"/>
      <c r="AX45" s="102">
        <f t="shared" si="106"/>
        <v>700.80163159488961</v>
      </c>
      <c r="AY45" s="101">
        <f t="shared" si="12"/>
        <v>56.468181531076304</v>
      </c>
      <c r="AZ45" s="101">
        <f t="shared" si="13"/>
        <v>169.9973630621526</v>
      </c>
      <c r="BA45" s="96">
        <f t="shared" si="78"/>
        <v>927.26717618811858</v>
      </c>
      <c r="BB45" s="124">
        <f t="shared" si="14"/>
        <v>955.79767618811854</v>
      </c>
      <c r="BC45" s="135"/>
      <c r="BD45" s="101">
        <f t="shared" si="107"/>
        <v>700.80163159488961</v>
      </c>
      <c r="BE45" s="101">
        <f t="shared" si="15"/>
        <v>56.468181531076304</v>
      </c>
      <c r="BF45" s="101">
        <f t="shared" si="16"/>
        <v>198.52786306215256</v>
      </c>
      <c r="BG45" s="96">
        <f t="shared" si="79"/>
        <v>955.79767618811843</v>
      </c>
      <c r="BH45" s="124">
        <f t="shared" si="17"/>
        <v>898.73667618811862</v>
      </c>
      <c r="BI45" s="135"/>
      <c r="BJ45" s="101">
        <f t="shared" si="126"/>
        <v>700.80163159488961</v>
      </c>
      <c r="BK45" s="101">
        <f t="shared" si="131"/>
        <v>56.468181531076304</v>
      </c>
      <c r="BL45" s="101">
        <f t="shared" si="19"/>
        <v>141.46686306215261</v>
      </c>
      <c r="BM45" s="96">
        <f t="shared" si="80"/>
        <v>898.73667618811851</v>
      </c>
      <c r="BN45" s="124">
        <f t="shared" si="20"/>
        <v>830.85629465704233</v>
      </c>
      <c r="BO45" s="135"/>
      <c r="BP45" s="101">
        <f t="shared" si="133"/>
        <v>700.80163159488961</v>
      </c>
      <c r="BQ45" s="101">
        <f t="shared" si="21"/>
        <v>56.468181531076304</v>
      </c>
      <c r="BR45" s="101">
        <f t="shared" si="22"/>
        <v>73.586481531076302</v>
      </c>
      <c r="BS45" s="96">
        <f t="shared" si="81"/>
        <v>830.85629465704221</v>
      </c>
      <c r="BT45" s="124"/>
      <c r="BU45" s="135"/>
      <c r="BV45" s="101"/>
      <c r="BW45" s="101"/>
      <c r="BX45" s="101"/>
      <c r="BY45" s="96">
        <f t="shared" si="82"/>
        <v>0</v>
      </c>
      <c r="BZ45" s="124">
        <f t="shared" si="23"/>
        <v>927.26717618811858</v>
      </c>
      <c r="CA45" s="135"/>
      <c r="CB45" s="101">
        <f t="shared" si="109"/>
        <v>700.80163159488961</v>
      </c>
      <c r="CC45" s="101">
        <f t="shared" si="127"/>
        <v>56.468181531076304</v>
      </c>
      <c r="CD45" s="101">
        <f t="shared" si="24"/>
        <v>169.9973630621526</v>
      </c>
      <c r="CE45" s="96">
        <f t="shared" si="83"/>
        <v>927.26717618811858</v>
      </c>
      <c r="CF45" s="124">
        <f t="shared" si="84"/>
        <v>1097.2645392502711</v>
      </c>
      <c r="CG45" s="135"/>
      <c r="CH45" s="101">
        <f t="shared" si="110"/>
        <v>700.80163159488961</v>
      </c>
      <c r="CI45" s="101">
        <f t="shared" si="25"/>
        <v>56.468181531076304</v>
      </c>
      <c r="CJ45" s="101">
        <f t="shared" si="26"/>
        <v>339.9947261243052</v>
      </c>
      <c r="CK45" s="96">
        <f t="shared" si="85"/>
        <v>1097.2645392502711</v>
      </c>
      <c r="CL45" s="124">
        <f t="shared" si="128"/>
        <v>842.26849465704231</v>
      </c>
      <c r="CM45" s="135"/>
      <c r="CN45" s="101">
        <f t="shared" si="132"/>
        <v>700.80163159488961</v>
      </c>
      <c r="CO45" s="101">
        <f t="shared" si="27"/>
        <v>56.468181531076304</v>
      </c>
      <c r="CP45" s="101">
        <f t="shared" si="28"/>
        <v>84.998681531076301</v>
      </c>
      <c r="CQ45" s="96">
        <f t="shared" si="86"/>
        <v>842.2684946570422</v>
      </c>
      <c r="CR45" s="124"/>
      <c r="CS45" s="135"/>
      <c r="CT45" s="101"/>
      <c r="CU45" s="101"/>
      <c r="CV45" s="101"/>
      <c r="CW45" s="96">
        <f t="shared" si="87"/>
        <v>0</v>
      </c>
      <c r="CX45" s="124"/>
      <c r="CY45" s="135"/>
      <c r="CZ45" s="101"/>
      <c r="DA45" s="101"/>
      <c r="DB45" s="101"/>
      <c r="DC45" s="96">
        <f t="shared" si="88"/>
        <v>0</v>
      </c>
      <c r="DD45" s="124"/>
      <c r="DE45" s="135"/>
      <c r="DF45" s="101"/>
      <c r="DG45" s="101"/>
      <c r="DH45" s="101"/>
      <c r="DI45" s="96">
        <f t="shared" si="89"/>
        <v>0</v>
      </c>
      <c r="DJ45" s="124"/>
      <c r="DK45" s="125"/>
      <c r="DL45" s="101"/>
      <c r="DM45" s="101"/>
      <c r="DN45" s="101"/>
      <c r="DO45" s="96">
        <f t="shared" si="90"/>
        <v>0</v>
      </c>
      <c r="DP45" s="124">
        <f t="shared" si="29"/>
        <v>1079.0346305421695</v>
      </c>
      <c r="DQ45" s="125"/>
      <c r="DR45" s="101">
        <f t="shared" si="111"/>
        <v>700.80163159488961</v>
      </c>
      <c r="DS45" s="101">
        <f t="shared" si="30"/>
        <v>56.468181531076304</v>
      </c>
      <c r="DT45" s="101">
        <f t="shared" si="31"/>
        <v>321.76481741620341</v>
      </c>
      <c r="DU45" s="96">
        <f t="shared" si="91"/>
        <v>1079.0346305421695</v>
      </c>
      <c r="DV45" s="94">
        <f t="shared" si="32"/>
        <v>1113.2712305421694</v>
      </c>
      <c r="DW45" s="95"/>
      <c r="DX45" s="101">
        <f t="shared" si="112"/>
        <v>700.80163159488961</v>
      </c>
      <c r="DY45" s="101">
        <f t="shared" si="33"/>
        <v>56.468181531076304</v>
      </c>
      <c r="DZ45" s="101">
        <f t="shared" si="34"/>
        <v>356.00141741620348</v>
      </c>
      <c r="EA45" s="96">
        <f t="shared" si="92"/>
        <v>1113.2712305421694</v>
      </c>
      <c r="EB45" s="124">
        <f t="shared" si="35"/>
        <v>1088.7424033651441</v>
      </c>
      <c r="EC45" s="125"/>
      <c r="ED45" s="101">
        <f t="shared" si="113"/>
        <v>700.80163159488961</v>
      </c>
      <c r="EE45" s="101">
        <f t="shared" si="36"/>
        <v>56.468181531076304</v>
      </c>
      <c r="EF45" s="101">
        <f t="shared" si="37"/>
        <v>331.47259023917803</v>
      </c>
      <c r="EG45" s="96">
        <f t="shared" si="93"/>
        <v>1088.7424033651439</v>
      </c>
      <c r="EH45" s="124">
        <f t="shared" si="38"/>
        <v>936.38213054216953</v>
      </c>
      <c r="EI45" s="125"/>
      <c r="EJ45" s="115">
        <f t="shared" si="114"/>
        <v>700.80163159488961</v>
      </c>
      <c r="EK45" s="101">
        <f t="shared" si="39"/>
        <v>56.468181531076304</v>
      </c>
      <c r="EL45" s="101">
        <f t="shared" si="40"/>
        <v>179.1123174162035</v>
      </c>
      <c r="EM45" s="96">
        <f t="shared" si="94"/>
        <v>936.38213054216942</v>
      </c>
      <c r="EN45" s="124">
        <f t="shared" si="41"/>
        <v>976.32483054216948</v>
      </c>
      <c r="EO45" s="125"/>
      <c r="EP45" s="101">
        <f t="shared" si="115"/>
        <v>700.80163159488961</v>
      </c>
      <c r="EQ45" s="101">
        <f t="shared" si="42"/>
        <v>56.468181531076304</v>
      </c>
      <c r="ER45" s="101">
        <f t="shared" si="43"/>
        <v>219.0550174162035</v>
      </c>
      <c r="ES45" s="96">
        <f t="shared" si="95"/>
        <v>976.32483054216937</v>
      </c>
      <c r="ET45" s="124">
        <f t="shared" si="44"/>
        <v>758.2354644337355</v>
      </c>
      <c r="EU45" s="125"/>
      <c r="EV45" s="92">
        <f t="shared" si="116"/>
        <v>560.64130527591169</v>
      </c>
      <c r="EW45" s="92">
        <f t="shared" si="96"/>
        <v>45.174545224861042</v>
      </c>
      <c r="EX45" s="92">
        <f t="shared" si="45"/>
        <v>152.41961393296276</v>
      </c>
      <c r="EY45" s="96">
        <f t="shared" si="97"/>
        <v>758.2354644337355</v>
      </c>
      <c r="EZ45" s="124">
        <f t="shared" si="46"/>
        <v>744.54082443373557</v>
      </c>
      <c r="FA45" s="125"/>
      <c r="FB45" s="92">
        <f t="shared" si="117"/>
        <v>560.64130527591169</v>
      </c>
      <c r="FC45" s="92">
        <f t="shared" si="98"/>
        <v>45.174545224861042</v>
      </c>
      <c r="FD45" s="92">
        <f t="shared" si="47"/>
        <v>138.72497393296277</v>
      </c>
      <c r="FE45" s="96">
        <f t="shared" si="99"/>
        <v>744.54082443373545</v>
      </c>
      <c r="FF45" s="171">
        <f t="shared" si="48"/>
        <v>744.54082443373557</v>
      </c>
      <c r="FG45" s="171"/>
      <c r="FH45" s="92">
        <f t="shared" si="118"/>
        <v>560.64130527591169</v>
      </c>
      <c r="FI45" s="92">
        <f t="shared" si="100"/>
        <v>45.174545224861042</v>
      </c>
      <c r="FJ45" s="92">
        <f t="shared" si="101"/>
        <v>138.72497393296277</v>
      </c>
      <c r="FK45" s="96">
        <f t="shared" si="102"/>
        <v>744.54082443373545</v>
      </c>
      <c r="FL45" s="124">
        <f t="shared" si="49"/>
        <v>947.7943305421694</v>
      </c>
      <c r="FM45" s="125"/>
      <c r="FN45" s="101">
        <f t="shared" si="119"/>
        <v>700.80163159488961</v>
      </c>
      <c r="FO45" s="101">
        <f t="shared" si="50"/>
        <v>56.468181531076304</v>
      </c>
      <c r="FP45" s="101">
        <f t="shared" si="51"/>
        <v>190.52451741620345</v>
      </c>
      <c r="FQ45" s="96">
        <f t="shared" si="103"/>
        <v>947.7943305421694</v>
      </c>
      <c r="FR45" s="126">
        <f t="shared" si="52"/>
        <v>1016.2675305421693</v>
      </c>
      <c r="FS45" s="127"/>
      <c r="FT45" s="101">
        <f t="shared" si="120"/>
        <v>700.80163159488961</v>
      </c>
      <c r="FU45" s="101">
        <f t="shared" si="53"/>
        <v>56.468181531076304</v>
      </c>
      <c r="FV45" s="101">
        <f t="shared" si="54"/>
        <v>258.99771741620344</v>
      </c>
      <c r="FW45" s="96">
        <f t="shared" si="104"/>
        <v>1016.2675305421694</v>
      </c>
      <c r="FX45" s="124">
        <f t="shared" si="55"/>
        <v>864.97433096325744</v>
      </c>
      <c r="FY45" s="125"/>
      <c r="FZ45" s="101">
        <f t="shared" si="121"/>
        <v>700.80163159488961</v>
      </c>
      <c r="GA45" s="101">
        <f t="shared" si="56"/>
        <v>56.468181531076304</v>
      </c>
      <c r="GB45" s="101">
        <f t="shared" si="57"/>
        <v>107.70451783729156</v>
      </c>
      <c r="GC45" s="92">
        <f t="shared" si="105"/>
        <v>864.97433096325744</v>
      </c>
      <c r="GD45" s="124">
        <f t="shared" si="58"/>
        <v>915.8549761881186</v>
      </c>
      <c r="GE45" s="125"/>
      <c r="GF45" s="101">
        <f t="shared" si="122"/>
        <v>700.80163159488961</v>
      </c>
      <c r="GG45" s="101">
        <f t="shared" si="59"/>
        <v>56.468181531076304</v>
      </c>
      <c r="GH45" s="101">
        <f t="shared" si="60"/>
        <v>158.58516306215262</v>
      </c>
      <c r="GI45" s="124">
        <f t="shared" si="61"/>
        <v>932.97327618811869</v>
      </c>
      <c r="GJ45" s="125"/>
      <c r="GK45" s="101">
        <f t="shared" si="62"/>
        <v>700.80163159488961</v>
      </c>
      <c r="GL45" s="101">
        <f t="shared" si="63"/>
        <v>56.468181531076304</v>
      </c>
      <c r="GM45" s="101">
        <f>(GJ29*(D20+D24)+(30/60)*D2)*1.25</f>
        <v>175.70346306215259</v>
      </c>
      <c r="GN45" s="124">
        <f t="shared" si="64"/>
        <v>980.32650336514405</v>
      </c>
      <c r="GO45" s="125"/>
      <c r="GP45" s="103">
        <f>($D$45 *2*($D$16+$D$12)+$E$45*$D$6)*1.25</f>
        <v>700.80163159488961</v>
      </c>
      <c r="GQ45" s="101">
        <f t="shared" si="65"/>
        <v>56.468181531076304</v>
      </c>
      <c r="GR45" s="101">
        <f t="shared" si="66"/>
        <v>223.05669023917804</v>
      </c>
      <c r="GS45" s="124">
        <f t="shared" si="67"/>
        <v>900.44110336514404</v>
      </c>
      <c r="GT45" s="125"/>
      <c r="GU45" s="103">
        <f>($D$45 *2*($D$16+$D$12)+$E$45*$D$6)*1.25</f>
        <v>700.80163159488961</v>
      </c>
      <c r="GV45" s="101">
        <f t="shared" si="68"/>
        <v>56.468181531076304</v>
      </c>
      <c r="GW45" s="101">
        <f t="shared" si="69"/>
        <v>143.17129023917806</v>
      </c>
      <c r="GX45" s="124">
        <f t="shared" si="70"/>
        <v>1136.0956305421696</v>
      </c>
      <c r="GY45" s="125"/>
      <c r="GZ45" s="103">
        <f>($D$45 *2*($D$16+$D$12)+$E$45*$D$6)*1.25</f>
        <v>700.80163159488961</v>
      </c>
      <c r="HA45" s="101">
        <f t="shared" si="71"/>
        <v>56.468181531076304</v>
      </c>
      <c r="HB45" s="101">
        <f t="shared" si="72"/>
        <v>143.17129023917806</v>
      </c>
    </row>
    <row r="46" spans="1:210" x14ac:dyDescent="0.25">
      <c r="A46" s="61"/>
      <c r="B46" s="62"/>
      <c r="C46" s="66" t="s">
        <v>86</v>
      </c>
      <c r="D46" s="64">
        <v>61</v>
      </c>
      <c r="E46" s="65">
        <f t="shared" si="0"/>
        <v>2.0333333333333332</v>
      </c>
      <c r="F46" s="124">
        <f t="shared" si="1"/>
        <v>1560.9535249091152</v>
      </c>
      <c r="G46" s="125"/>
      <c r="H46" s="115">
        <f t="shared" si="129"/>
        <v>1155.375662899683</v>
      </c>
      <c r="I46" s="115">
        <f>15/60*(D2)*1.25</f>
        <v>56.468181531076304</v>
      </c>
      <c r="J46" s="101">
        <f t="shared" si="2"/>
        <v>349.1096804783561</v>
      </c>
      <c r="K46" s="93">
        <f t="shared" si="73"/>
        <v>1560.9535249091152</v>
      </c>
      <c r="L46" s="94">
        <f t="shared" si="134"/>
        <v>1353.3107074929121</v>
      </c>
      <c r="M46" s="95"/>
      <c r="N46" s="101">
        <f t="shared" si="123"/>
        <v>1155.375662899683</v>
      </c>
      <c r="O46" s="101">
        <f t="shared" si="4"/>
        <v>56.468181531076304</v>
      </c>
      <c r="P46" s="101">
        <f t="shared" si="5"/>
        <v>141.46686306215261</v>
      </c>
      <c r="Q46" s="92">
        <f t="shared" si="74"/>
        <v>1353.3107074929119</v>
      </c>
      <c r="R46" s="94"/>
      <c r="S46" s="95"/>
      <c r="T46" s="101"/>
      <c r="U46" s="101"/>
      <c r="V46" s="101"/>
      <c r="W46" s="92">
        <f t="shared" si="6"/>
        <v>0</v>
      </c>
      <c r="X46" s="94"/>
      <c r="Y46" s="95"/>
      <c r="Z46" s="101"/>
      <c r="AA46" s="101"/>
      <c r="AB46" s="101"/>
      <c r="AC46" s="96">
        <f t="shared" si="7"/>
        <v>0</v>
      </c>
      <c r="AD46" s="94"/>
      <c r="AE46" s="95"/>
      <c r="AF46" s="101"/>
      <c r="AG46" s="101"/>
      <c r="AH46" s="101"/>
      <c r="AI46" s="96">
        <f t="shared" si="75"/>
        <v>0</v>
      </c>
      <c r="AJ46" s="124"/>
      <c r="AK46" s="125"/>
      <c r="AL46" s="101"/>
      <c r="AM46" s="101"/>
      <c r="AN46" s="101"/>
      <c r="AO46" s="96">
        <f t="shared" si="76"/>
        <v>0</v>
      </c>
      <c r="AP46" s="94">
        <f t="shared" si="8"/>
        <v>1300.2969531388612</v>
      </c>
      <c r="AQ46" s="95"/>
      <c r="AR46" s="101">
        <f t="shared" si="124"/>
        <v>1155.375662899683</v>
      </c>
      <c r="AS46" s="101">
        <f t="shared" si="9"/>
        <v>56.468181531076304</v>
      </c>
      <c r="AT46" s="101">
        <f t="shared" si="10"/>
        <v>88.453108708101738</v>
      </c>
      <c r="AU46" s="96">
        <f t="shared" si="77"/>
        <v>1300.296953138861</v>
      </c>
      <c r="AV46" s="124">
        <f t="shared" si="11"/>
        <v>1381.841207492912</v>
      </c>
      <c r="AW46" s="135"/>
      <c r="AX46" s="102">
        <f t="shared" si="106"/>
        <v>1155.375662899683</v>
      </c>
      <c r="AY46" s="101">
        <f t="shared" si="12"/>
        <v>56.468181531076304</v>
      </c>
      <c r="AZ46" s="101">
        <f t="shared" si="13"/>
        <v>169.9973630621526</v>
      </c>
      <c r="BA46" s="96">
        <f t="shared" si="78"/>
        <v>1381.841207492912</v>
      </c>
      <c r="BB46" s="124">
        <f t="shared" si="14"/>
        <v>1410.3717074929118</v>
      </c>
      <c r="BC46" s="135"/>
      <c r="BD46" s="101">
        <f t="shared" si="107"/>
        <v>1155.375662899683</v>
      </c>
      <c r="BE46" s="101">
        <f t="shared" si="15"/>
        <v>56.468181531076304</v>
      </c>
      <c r="BF46" s="101">
        <f t="shared" si="16"/>
        <v>198.52786306215256</v>
      </c>
      <c r="BG46" s="96">
        <f t="shared" si="79"/>
        <v>1410.3717074929118</v>
      </c>
      <c r="BH46" s="124">
        <f t="shared" si="17"/>
        <v>1353.3107074929121</v>
      </c>
      <c r="BI46" s="135"/>
      <c r="BJ46" s="101">
        <f t="shared" si="126"/>
        <v>1155.375662899683</v>
      </c>
      <c r="BK46" s="101">
        <f t="shared" si="131"/>
        <v>56.468181531076304</v>
      </c>
      <c r="BL46" s="101">
        <f t="shared" si="19"/>
        <v>141.46686306215261</v>
      </c>
      <c r="BM46" s="96">
        <f t="shared" si="80"/>
        <v>1353.3107074929119</v>
      </c>
      <c r="BN46" s="124">
        <f t="shared" si="20"/>
        <v>1285.4303259618357</v>
      </c>
      <c r="BO46" s="135"/>
      <c r="BP46" s="101">
        <f t="shared" si="133"/>
        <v>1155.375662899683</v>
      </c>
      <c r="BQ46" s="101">
        <f t="shared" si="21"/>
        <v>56.468181531076304</v>
      </c>
      <c r="BR46" s="101">
        <f t="shared" si="22"/>
        <v>73.586481531076302</v>
      </c>
      <c r="BS46" s="96">
        <f t="shared" si="81"/>
        <v>1285.4303259618355</v>
      </c>
      <c r="BT46" s="124"/>
      <c r="BU46" s="135"/>
      <c r="BV46" s="101"/>
      <c r="BW46" s="101"/>
      <c r="BX46" s="101"/>
      <c r="BY46" s="96">
        <f t="shared" si="82"/>
        <v>0</v>
      </c>
      <c r="BZ46" s="124">
        <f t="shared" si="23"/>
        <v>1381.841207492912</v>
      </c>
      <c r="CA46" s="135"/>
      <c r="CB46" s="101">
        <f t="shared" si="109"/>
        <v>1155.375662899683</v>
      </c>
      <c r="CC46" s="101">
        <f t="shared" si="127"/>
        <v>56.468181531076304</v>
      </c>
      <c r="CD46" s="101">
        <f t="shared" si="24"/>
        <v>169.9973630621526</v>
      </c>
      <c r="CE46" s="96">
        <f t="shared" si="83"/>
        <v>1381.841207492912</v>
      </c>
      <c r="CF46" s="124">
        <f t="shared" si="84"/>
        <v>1551.8385705550645</v>
      </c>
      <c r="CG46" s="135"/>
      <c r="CH46" s="101">
        <f t="shared" si="110"/>
        <v>1155.375662899683</v>
      </c>
      <c r="CI46" s="101">
        <f t="shared" si="25"/>
        <v>56.468181531076304</v>
      </c>
      <c r="CJ46" s="101">
        <f t="shared" si="26"/>
        <v>339.9947261243052</v>
      </c>
      <c r="CK46" s="96">
        <f t="shared" si="85"/>
        <v>1551.8385705550645</v>
      </c>
      <c r="CL46" s="124">
        <f t="shared" si="128"/>
        <v>1296.8425259618357</v>
      </c>
      <c r="CM46" s="135"/>
      <c r="CN46" s="101">
        <f t="shared" si="132"/>
        <v>1155.375662899683</v>
      </c>
      <c r="CO46" s="101">
        <f t="shared" si="27"/>
        <v>56.468181531076304</v>
      </c>
      <c r="CP46" s="101">
        <f t="shared" si="28"/>
        <v>84.998681531076301</v>
      </c>
      <c r="CQ46" s="96">
        <f t="shared" si="86"/>
        <v>1296.8425259618357</v>
      </c>
      <c r="CR46" s="124"/>
      <c r="CS46" s="135"/>
      <c r="CT46" s="101"/>
      <c r="CU46" s="101"/>
      <c r="CV46" s="101"/>
      <c r="CW46" s="96">
        <f t="shared" si="87"/>
        <v>0</v>
      </c>
      <c r="CX46" s="124"/>
      <c r="CY46" s="135"/>
      <c r="CZ46" s="101"/>
      <c r="DA46" s="101"/>
      <c r="DB46" s="101"/>
      <c r="DC46" s="96">
        <f t="shared" si="88"/>
        <v>0</v>
      </c>
      <c r="DD46" s="124"/>
      <c r="DE46" s="135"/>
      <c r="DF46" s="101"/>
      <c r="DG46" s="101"/>
      <c r="DH46" s="101"/>
      <c r="DI46" s="96">
        <f t="shared" si="89"/>
        <v>0</v>
      </c>
      <c r="DJ46" s="124"/>
      <c r="DK46" s="125"/>
      <c r="DL46" s="101"/>
      <c r="DM46" s="101"/>
      <c r="DN46" s="101"/>
      <c r="DO46" s="96">
        <f t="shared" si="90"/>
        <v>0</v>
      </c>
      <c r="DP46" s="124">
        <f t="shared" si="29"/>
        <v>1533.6086618469626</v>
      </c>
      <c r="DQ46" s="125"/>
      <c r="DR46" s="101">
        <f t="shared" si="111"/>
        <v>1155.375662899683</v>
      </c>
      <c r="DS46" s="101">
        <f t="shared" si="30"/>
        <v>56.468181531076304</v>
      </c>
      <c r="DT46" s="101">
        <f t="shared" si="31"/>
        <v>321.76481741620341</v>
      </c>
      <c r="DU46" s="96">
        <f t="shared" si="91"/>
        <v>1533.6086618469626</v>
      </c>
      <c r="DV46" s="94">
        <f t="shared" si="32"/>
        <v>1567.8452618469628</v>
      </c>
      <c r="DW46" s="95"/>
      <c r="DX46" s="101">
        <f t="shared" si="112"/>
        <v>1155.375662899683</v>
      </c>
      <c r="DY46" s="101">
        <f t="shared" si="33"/>
        <v>56.468181531076304</v>
      </c>
      <c r="DZ46" s="101">
        <f t="shared" si="34"/>
        <v>356.00141741620348</v>
      </c>
      <c r="EA46" s="96">
        <f t="shared" si="92"/>
        <v>1567.8452618469628</v>
      </c>
      <c r="EB46" s="124">
        <f t="shared" si="35"/>
        <v>1543.3164346699373</v>
      </c>
      <c r="EC46" s="125"/>
      <c r="ED46" s="101">
        <f t="shared" si="113"/>
        <v>1155.375662899683</v>
      </c>
      <c r="EE46" s="101">
        <f t="shared" si="36"/>
        <v>56.468181531076304</v>
      </c>
      <c r="EF46" s="101">
        <f t="shared" si="37"/>
        <v>331.47259023917803</v>
      </c>
      <c r="EG46" s="96">
        <f t="shared" si="93"/>
        <v>1543.3164346699373</v>
      </c>
      <c r="EH46" s="124">
        <f t="shared" si="38"/>
        <v>1390.9561618469627</v>
      </c>
      <c r="EI46" s="125"/>
      <c r="EJ46" s="115">
        <f t="shared" si="114"/>
        <v>1155.375662899683</v>
      </c>
      <c r="EK46" s="101">
        <f t="shared" si="39"/>
        <v>56.468181531076304</v>
      </c>
      <c r="EL46" s="101">
        <f t="shared" si="40"/>
        <v>179.1123174162035</v>
      </c>
      <c r="EM46" s="96">
        <f t="shared" si="94"/>
        <v>1390.9561618469629</v>
      </c>
      <c r="EN46" s="124">
        <f t="shared" si="41"/>
        <v>1430.8988618469627</v>
      </c>
      <c r="EO46" s="125"/>
      <c r="EP46" s="101">
        <f t="shared" si="115"/>
        <v>1155.375662899683</v>
      </c>
      <c r="EQ46" s="101">
        <f t="shared" si="42"/>
        <v>56.468181531076304</v>
      </c>
      <c r="ER46" s="101">
        <f t="shared" si="43"/>
        <v>219.0550174162035</v>
      </c>
      <c r="ES46" s="96">
        <f t="shared" si="95"/>
        <v>1430.8988618469627</v>
      </c>
      <c r="ET46" s="124">
        <f t="shared" si="44"/>
        <v>1121.8946894775702</v>
      </c>
      <c r="EU46" s="125"/>
      <c r="EV46" s="92">
        <f t="shared" si="116"/>
        <v>924.30053031974637</v>
      </c>
      <c r="EW46" s="92">
        <f t="shared" si="96"/>
        <v>45.174545224861042</v>
      </c>
      <c r="EX46" s="92">
        <f t="shared" si="45"/>
        <v>152.41961393296276</v>
      </c>
      <c r="EY46" s="96">
        <f t="shared" si="97"/>
        <v>1121.8946894775702</v>
      </c>
      <c r="EZ46" s="124">
        <f t="shared" si="46"/>
        <v>1108.2000494775702</v>
      </c>
      <c r="FA46" s="125"/>
      <c r="FB46" s="92">
        <f t="shared" si="117"/>
        <v>924.30053031974637</v>
      </c>
      <c r="FC46" s="92">
        <f t="shared" si="98"/>
        <v>45.174545224861042</v>
      </c>
      <c r="FD46" s="92">
        <f t="shared" si="47"/>
        <v>138.72497393296277</v>
      </c>
      <c r="FE46" s="96">
        <f t="shared" si="99"/>
        <v>1108.2000494775702</v>
      </c>
      <c r="FF46" s="171">
        <f t="shared" si="48"/>
        <v>1108.2000494775702</v>
      </c>
      <c r="FG46" s="171"/>
      <c r="FH46" s="92">
        <f t="shared" si="118"/>
        <v>924.30053031974637</v>
      </c>
      <c r="FI46" s="92">
        <f t="shared" si="100"/>
        <v>45.174545224861042</v>
      </c>
      <c r="FJ46" s="92">
        <f t="shared" si="101"/>
        <v>138.72497393296277</v>
      </c>
      <c r="FK46" s="96">
        <f t="shared" si="102"/>
        <v>1108.2000494775702</v>
      </c>
      <c r="FL46" s="124">
        <f t="shared" si="49"/>
        <v>1402.3683618469627</v>
      </c>
      <c r="FM46" s="125"/>
      <c r="FN46" s="101">
        <f t="shared" si="119"/>
        <v>1155.375662899683</v>
      </c>
      <c r="FO46" s="101">
        <f t="shared" si="50"/>
        <v>56.468181531076304</v>
      </c>
      <c r="FP46" s="101">
        <f t="shared" si="51"/>
        <v>190.52451741620345</v>
      </c>
      <c r="FQ46" s="96">
        <f t="shared" si="103"/>
        <v>1402.3683618469627</v>
      </c>
      <c r="FR46" s="126">
        <f t="shared" si="52"/>
        <v>1470.8415618469626</v>
      </c>
      <c r="FS46" s="127"/>
      <c r="FT46" s="101">
        <f t="shared" si="120"/>
        <v>1155.375662899683</v>
      </c>
      <c r="FU46" s="101">
        <f t="shared" si="53"/>
        <v>56.468181531076304</v>
      </c>
      <c r="FV46" s="101">
        <f t="shared" si="54"/>
        <v>258.99771741620344</v>
      </c>
      <c r="FW46" s="96">
        <f t="shared" si="104"/>
        <v>1470.8415618469628</v>
      </c>
      <c r="FX46" s="124">
        <f t="shared" si="55"/>
        <v>1319.5483622680508</v>
      </c>
      <c r="FY46" s="125"/>
      <c r="FZ46" s="101">
        <f t="shared" si="121"/>
        <v>1155.375662899683</v>
      </c>
      <c r="GA46" s="101">
        <f t="shared" si="56"/>
        <v>56.468181531076304</v>
      </c>
      <c r="GB46" s="101">
        <f t="shared" si="57"/>
        <v>107.70451783729156</v>
      </c>
      <c r="GC46" s="92">
        <f t="shared" si="105"/>
        <v>1319.5483622680508</v>
      </c>
      <c r="GD46" s="124">
        <f t="shared" si="58"/>
        <v>1370.429007492912</v>
      </c>
      <c r="GE46" s="125"/>
      <c r="GF46" s="101">
        <f t="shared" si="122"/>
        <v>1155.375662899683</v>
      </c>
      <c r="GG46" s="101">
        <f t="shared" si="59"/>
        <v>56.468181531076304</v>
      </c>
      <c r="GH46" s="101">
        <f t="shared" si="60"/>
        <v>158.58516306215262</v>
      </c>
      <c r="GI46" s="124">
        <f t="shared" si="61"/>
        <v>1387.5473074929118</v>
      </c>
      <c r="GJ46" s="125"/>
      <c r="GK46" s="101">
        <f t="shared" si="62"/>
        <v>1155.375662899683</v>
      </c>
      <c r="GL46" s="101">
        <f t="shared" si="63"/>
        <v>56.468181531076304</v>
      </c>
      <c r="GM46" s="101">
        <f>(GJ29*(D20+D24)+(30/60)*D2)*1.25</f>
        <v>175.70346306215259</v>
      </c>
      <c r="GN46" s="124">
        <f t="shared" si="64"/>
        <v>1434.9005346699373</v>
      </c>
      <c r="GO46" s="125"/>
      <c r="GP46" s="103">
        <f>($D$46 *2*($D$16+$D$12)+$E$46*$D$6)*1.25</f>
        <v>1155.375662899683</v>
      </c>
      <c r="GQ46" s="101">
        <f t="shared" si="65"/>
        <v>56.468181531076304</v>
      </c>
      <c r="GR46" s="101">
        <f t="shared" si="66"/>
        <v>223.05669023917804</v>
      </c>
      <c r="GS46" s="124">
        <f t="shared" si="67"/>
        <v>1355.0151346699374</v>
      </c>
      <c r="GT46" s="125"/>
      <c r="GU46" s="103">
        <f>($D$46 *2*($D$16+$D$12)+$E$46*$D$6)*1.25</f>
        <v>1155.375662899683</v>
      </c>
      <c r="GV46" s="101">
        <f t="shared" si="68"/>
        <v>56.468181531076304</v>
      </c>
      <c r="GW46" s="101">
        <f t="shared" si="69"/>
        <v>143.17129023917806</v>
      </c>
      <c r="GX46" s="124">
        <f t="shared" si="70"/>
        <v>1590.6696618469628</v>
      </c>
      <c r="GY46" s="125"/>
      <c r="GZ46" s="103">
        <f>($D$46 *2*($D$16+$D$12)+$E$46*$D$6)*1.25</f>
        <v>1155.375662899683</v>
      </c>
      <c r="HA46" s="101">
        <f t="shared" si="71"/>
        <v>56.468181531076304</v>
      </c>
      <c r="HB46" s="101">
        <f t="shared" si="72"/>
        <v>143.17129023917806</v>
      </c>
    </row>
    <row r="47" spans="1:210" ht="26.25" x14ac:dyDescent="0.25">
      <c r="A47" s="61" t="s">
        <v>87</v>
      </c>
      <c r="B47" s="62">
        <v>646792</v>
      </c>
      <c r="C47" s="66" t="s">
        <v>88</v>
      </c>
      <c r="D47" s="64">
        <v>58</v>
      </c>
      <c r="E47" s="65">
        <f t="shared" si="0"/>
        <v>1.9333333333333333</v>
      </c>
      <c r="F47" s="124">
        <f t="shared" si="1"/>
        <v>1504.1317709960163</v>
      </c>
      <c r="G47" s="125"/>
      <c r="H47" s="115">
        <f t="shared" si="129"/>
        <v>1098.5539089865838</v>
      </c>
      <c r="I47" s="115">
        <f>15/60*(D2)*1.25</f>
        <v>56.468181531076304</v>
      </c>
      <c r="J47" s="101">
        <f t="shared" si="2"/>
        <v>349.1096804783561</v>
      </c>
      <c r="K47" s="93">
        <f t="shared" si="73"/>
        <v>1504.131770996016</v>
      </c>
      <c r="L47" s="94">
        <f t="shared" si="134"/>
        <v>1296.4889535798127</v>
      </c>
      <c r="M47" s="95"/>
      <c r="N47" s="101">
        <f t="shared" si="123"/>
        <v>1098.5539089865838</v>
      </c>
      <c r="O47" s="101">
        <f t="shared" si="4"/>
        <v>56.468181531076304</v>
      </c>
      <c r="P47" s="101">
        <f t="shared" si="5"/>
        <v>141.46686306215261</v>
      </c>
      <c r="Q47" s="92">
        <f t="shared" si="74"/>
        <v>1296.4889535798127</v>
      </c>
      <c r="R47" s="94"/>
      <c r="S47" s="95"/>
      <c r="T47" s="101"/>
      <c r="U47" s="101"/>
      <c r="V47" s="101"/>
      <c r="W47" s="92">
        <f t="shared" si="6"/>
        <v>0</v>
      </c>
      <c r="X47" s="94"/>
      <c r="Y47" s="95"/>
      <c r="Z47" s="101"/>
      <c r="AA47" s="101"/>
      <c r="AB47" s="101"/>
      <c r="AC47" s="96">
        <f t="shared" si="7"/>
        <v>0</v>
      </c>
      <c r="AD47" s="94"/>
      <c r="AE47" s="95"/>
      <c r="AF47" s="101"/>
      <c r="AG47" s="101"/>
      <c r="AH47" s="101"/>
      <c r="AI47" s="96">
        <f t="shared" si="75"/>
        <v>0</v>
      </c>
      <c r="AJ47" s="124"/>
      <c r="AK47" s="125"/>
      <c r="AL47" s="101"/>
      <c r="AM47" s="101"/>
      <c r="AN47" s="101"/>
      <c r="AO47" s="96">
        <f t="shared" si="76"/>
        <v>0</v>
      </c>
      <c r="AP47" s="94">
        <f t="shared" si="8"/>
        <v>1243.4751992257618</v>
      </c>
      <c r="AQ47" s="95"/>
      <c r="AR47" s="101">
        <f t="shared" si="124"/>
        <v>1098.5539089865838</v>
      </c>
      <c r="AS47" s="101">
        <f t="shared" si="9"/>
        <v>56.468181531076304</v>
      </c>
      <c r="AT47" s="101">
        <f t="shared" si="10"/>
        <v>88.453108708101738</v>
      </c>
      <c r="AU47" s="96">
        <f t="shared" si="77"/>
        <v>1243.4751992257618</v>
      </c>
      <c r="AV47" s="124">
        <f t="shared" si="11"/>
        <v>1325.0194535798128</v>
      </c>
      <c r="AW47" s="135"/>
      <c r="AX47" s="102">
        <f t="shared" si="106"/>
        <v>1098.5539089865838</v>
      </c>
      <c r="AY47" s="101">
        <f t="shared" si="12"/>
        <v>56.468181531076304</v>
      </c>
      <c r="AZ47" s="101">
        <f t="shared" si="13"/>
        <v>169.9973630621526</v>
      </c>
      <c r="BA47" s="96">
        <f t="shared" si="78"/>
        <v>1325.0194535798128</v>
      </c>
      <c r="BB47" s="124">
        <f t="shared" si="14"/>
        <v>1353.5499535798126</v>
      </c>
      <c r="BC47" s="135"/>
      <c r="BD47" s="101">
        <f t="shared" si="107"/>
        <v>1098.5539089865838</v>
      </c>
      <c r="BE47" s="101">
        <f t="shared" si="15"/>
        <v>56.468181531076304</v>
      </c>
      <c r="BF47" s="101">
        <f t="shared" si="16"/>
        <v>198.52786306215256</v>
      </c>
      <c r="BG47" s="96">
        <f t="shared" si="79"/>
        <v>1353.5499535798126</v>
      </c>
      <c r="BH47" s="124">
        <f t="shared" si="17"/>
        <v>1296.4889535798127</v>
      </c>
      <c r="BI47" s="135"/>
      <c r="BJ47" s="101">
        <f t="shared" si="126"/>
        <v>1098.5539089865838</v>
      </c>
      <c r="BK47" s="101">
        <f t="shared" si="131"/>
        <v>56.468181531076304</v>
      </c>
      <c r="BL47" s="101">
        <f t="shared" si="19"/>
        <v>141.46686306215261</v>
      </c>
      <c r="BM47" s="96">
        <f t="shared" si="80"/>
        <v>1296.4889535798127</v>
      </c>
      <c r="BN47" s="124">
        <f t="shared" si="20"/>
        <v>1228.6085720487363</v>
      </c>
      <c r="BO47" s="135"/>
      <c r="BP47" s="101">
        <f t="shared" si="133"/>
        <v>1098.5539089865838</v>
      </c>
      <c r="BQ47" s="101">
        <f t="shared" si="21"/>
        <v>56.468181531076304</v>
      </c>
      <c r="BR47" s="101">
        <f t="shared" si="22"/>
        <v>73.586481531076302</v>
      </c>
      <c r="BS47" s="96">
        <f t="shared" si="81"/>
        <v>1228.6085720487363</v>
      </c>
      <c r="BT47" s="124"/>
      <c r="BU47" s="135"/>
      <c r="BV47" s="101"/>
      <c r="BW47" s="101"/>
      <c r="BX47" s="101"/>
      <c r="BY47" s="96">
        <f t="shared" si="82"/>
        <v>0</v>
      </c>
      <c r="BZ47" s="124">
        <f t="shared" si="23"/>
        <v>1325.0194535798128</v>
      </c>
      <c r="CA47" s="135"/>
      <c r="CB47" s="101">
        <f t="shared" si="109"/>
        <v>1098.5539089865838</v>
      </c>
      <c r="CC47" s="101">
        <f t="shared" si="127"/>
        <v>56.468181531076304</v>
      </c>
      <c r="CD47" s="101">
        <f t="shared" si="24"/>
        <v>169.9973630621526</v>
      </c>
      <c r="CE47" s="96">
        <f t="shared" si="83"/>
        <v>1325.0194535798128</v>
      </c>
      <c r="CF47" s="124">
        <f t="shared" si="84"/>
        <v>1495.0168166419653</v>
      </c>
      <c r="CG47" s="135"/>
      <c r="CH47" s="101">
        <f t="shared" si="110"/>
        <v>1098.5539089865838</v>
      </c>
      <c r="CI47" s="101">
        <f t="shared" si="25"/>
        <v>56.468181531076304</v>
      </c>
      <c r="CJ47" s="101">
        <f t="shared" si="26"/>
        <v>339.9947261243052</v>
      </c>
      <c r="CK47" s="96">
        <f t="shared" si="85"/>
        <v>1495.0168166419653</v>
      </c>
      <c r="CL47" s="124">
        <f t="shared" si="128"/>
        <v>1240.0207720487365</v>
      </c>
      <c r="CM47" s="135"/>
      <c r="CN47" s="101">
        <f t="shared" si="132"/>
        <v>1098.5539089865838</v>
      </c>
      <c r="CO47" s="101">
        <f t="shared" si="27"/>
        <v>56.468181531076304</v>
      </c>
      <c r="CP47" s="101">
        <f t="shared" si="28"/>
        <v>84.998681531076301</v>
      </c>
      <c r="CQ47" s="96">
        <f t="shared" si="86"/>
        <v>1240.0207720487365</v>
      </c>
      <c r="CR47" s="124"/>
      <c r="CS47" s="135"/>
      <c r="CT47" s="101"/>
      <c r="CU47" s="101"/>
      <c r="CV47" s="101"/>
      <c r="CW47" s="96">
        <f t="shared" si="87"/>
        <v>0</v>
      </c>
      <c r="CX47" s="124"/>
      <c r="CY47" s="135"/>
      <c r="CZ47" s="101"/>
      <c r="DA47" s="101"/>
      <c r="DB47" s="101"/>
      <c r="DC47" s="96">
        <f t="shared" si="88"/>
        <v>0</v>
      </c>
      <c r="DD47" s="124"/>
      <c r="DE47" s="135"/>
      <c r="DF47" s="101"/>
      <c r="DG47" s="101"/>
      <c r="DH47" s="101"/>
      <c r="DI47" s="96">
        <f t="shared" si="89"/>
        <v>0</v>
      </c>
      <c r="DJ47" s="124"/>
      <c r="DK47" s="125"/>
      <c r="DL47" s="101"/>
      <c r="DM47" s="101"/>
      <c r="DN47" s="101"/>
      <c r="DO47" s="96">
        <f t="shared" si="90"/>
        <v>0</v>
      </c>
      <c r="DP47" s="124">
        <f t="shared" si="29"/>
        <v>1476.7869079338634</v>
      </c>
      <c r="DQ47" s="125"/>
      <c r="DR47" s="101">
        <f t="shared" si="111"/>
        <v>1098.5539089865838</v>
      </c>
      <c r="DS47" s="101">
        <f t="shared" si="30"/>
        <v>56.468181531076304</v>
      </c>
      <c r="DT47" s="101">
        <f t="shared" si="31"/>
        <v>321.76481741620341</v>
      </c>
      <c r="DU47" s="96">
        <f t="shared" si="91"/>
        <v>1476.7869079338634</v>
      </c>
      <c r="DV47" s="94">
        <f t="shared" si="32"/>
        <v>1511.0235079338636</v>
      </c>
      <c r="DW47" s="95"/>
      <c r="DX47" s="101">
        <f t="shared" si="112"/>
        <v>1098.5539089865838</v>
      </c>
      <c r="DY47" s="101">
        <f t="shared" si="33"/>
        <v>56.468181531076304</v>
      </c>
      <c r="DZ47" s="101">
        <f t="shared" si="34"/>
        <v>356.00141741620348</v>
      </c>
      <c r="EA47" s="96">
        <f t="shared" si="92"/>
        <v>1511.0235079338636</v>
      </c>
      <c r="EB47" s="124">
        <f t="shared" si="35"/>
        <v>1486.4946807568381</v>
      </c>
      <c r="EC47" s="125"/>
      <c r="ED47" s="101">
        <f t="shared" si="113"/>
        <v>1098.5539089865838</v>
      </c>
      <c r="EE47" s="101">
        <f t="shared" si="36"/>
        <v>56.468181531076304</v>
      </c>
      <c r="EF47" s="101">
        <f t="shared" si="37"/>
        <v>331.47259023917803</v>
      </c>
      <c r="EG47" s="96">
        <f t="shared" si="93"/>
        <v>1486.4946807568381</v>
      </c>
      <c r="EH47" s="124">
        <f t="shared" si="38"/>
        <v>1334.1344079338635</v>
      </c>
      <c r="EI47" s="125"/>
      <c r="EJ47" s="115">
        <f t="shared" si="114"/>
        <v>1098.5539089865838</v>
      </c>
      <c r="EK47" s="101">
        <f t="shared" si="39"/>
        <v>56.468181531076304</v>
      </c>
      <c r="EL47" s="101">
        <f t="shared" si="40"/>
        <v>179.1123174162035</v>
      </c>
      <c r="EM47" s="96">
        <f t="shared" si="94"/>
        <v>1334.1344079338637</v>
      </c>
      <c r="EN47" s="124">
        <f t="shared" si="41"/>
        <v>1374.0771079338633</v>
      </c>
      <c r="EO47" s="125"/>
      <c r="EP47" s="101">
        <f t="shared" si="115"/>
        <v>1098.5539089865838</v>
      </c>
      <c r="EQ47" s="101">
        <f t="shared" si="42"/>
        <v>56.468181531076304</v>
      </c>
      <c r="ER47" s="101">
        <f t="shared" si="43"/>
        <v>219.0550174162035</v>
      </c>
      <c r="ES47" s="96">
        <f t="shared" si="95"/>
        <v>1374.0771079338635</v>
      </c>
      <c r="ET47" s="124">
        <f t="shared" si="44"/>
        <v>1076.4372863470908</v>
      </c>
      <c r="EU47" s="125"/>
      <c r="EV47" s="92">
        <f t="shared" si="116"/>
        <v>878.84312718926708</v>
      </c>
      <c r="EW47" s="92">
        <f t="shared" si="96"/>
        <v>45.174545224861042</v>
      </c>
      <c r="EX47" s="92">
        <f t="shared" si="45"/>
        <v>152.41961393296276</v>
      </c>
      <c r="EY47" s="96">
        <f t="shared" si="97"/>
        <v>1076.4372863470908</v>
      </c>
      <c r="EZ47" s="124">
        <f t="shared" si="46"/>
        <v>1062.7426463470908</v>
      </c>
      <c r="FA47" s="125"/>
      <c r="FB47" s="92">
        <f t="shared" si="117"/>
        <v>878.84312718926708</v>
      </c>
      <c r="FC47" s="92">
        <f t="shared" si="98"/>
        <v>45.174545224861042</v>
      </c>
      <c r="FD47" s="92">
        <f t="shared" si="47"/>
        <v>138.72497393296277</v>
      </c>
      <c r="FE47" s="96">
        <f t="shared" si="99"/>
        <v>1062.7426463470908</v>
      </c>
      <c r="FF47" s="171">
        <f t="shared" si="48"/>
        <v>1062.7426463470908</v>
      </c>
      <c r="FG47" s="171"/>
      <c r="FH47" s="92">
        <f t="shared" si="118"/>
        <v>878.84312718926708</v>
      </c>
      <c r="FI47" s="92">
        <f t="shared" si="100"/>
        <v>45.174545224861042</v>
      </c>
      <c r="FJ47" s="92">
        <f t="shared" si="101"/>
        <v>138.72497393296277</v>
      </c>
      <c r="FK47" s="96">
        <f t="shared" si="102"/>
        <v>1062.7426463470908</v>
      </c>
      <c r="FL47" s="124">
        <f t="shared" si="49"/>
        <v>1345.5466079338635</v>
      </c>
      <c r="FM47" s="125"/>
      <c r="FN47" s="101">
        <f t="shared" si="119"/>
        <v>1098.5539089865838</v>
      </c>
      <c r="FO47" s="101">
        <f t="shared" si="50"/>
        <v>56.468181531076304</v>
      </c>
      <c r="FP47" s="101">
        <f t="shared" si="51"/>
        <v>190.52451741620345</v>
      </c>
      <c r="FQ47" s="96">
        <f t="shared" si="103"/>
        <v>1345.5466079338635</v>
      </c>
      <c r="FR47" s="126">
        <f t="shared" si="52"/>
        <v>1414.0198079338634</v>
      </c>
      <c r="FS47" s="127"/>
      <c r="FT47" s="101">
        <f t="shared" si="120"/>
        <v>1098.5539089865838</v>
      </c>
      <c r="FU47" s="101">
        <f t="shared" si="53"/>
        <v>56.468181531076304</v>
      </c>
      <c r="FV47" s="101">
        <f t="shared" si="54"/>
        <v>258.99771741620344</v>
      </c>
      <c r="FW47" s="96">
        <f t="shared" si="104"/>
        <v>1414.0198079338636</v>
      </c>
      <c r="FX47" s="124">
        <f t="shared" si="55"/>
        <v>1262.7266083549516</v>
      </c>
      <c r="FY47" s="125"/>
      <c r="FZ47" s="101">
        <f t="shared" si="121"/>
        <v>1098.5539089865838</v>
      </c>
      <c r="GA47" s="101">
        <f t="shared" si="56"/>
        <v>56.468181531076304</v>
      </c>
      <c r="GB47" s="101">
        <f t="shared" si="57"/>
        <v>107.70451783729156</v>
      </c>
      <c r="GC47" s="92">
        <f t="shared" si="105"/>
        <v>1262.7266083549516</v>
      </c>
      <c r="GD47" s="124">
        <f t="shared" si="58"/>
        <v>1313.6072535798126</v>
      </c>
      <c r="GE47" s="125"/>
      <c r="GF47" s="101">
        <f t="shared" si="122"/>
        <v>1098.5539089865838</v>
      </c>
      <c r="GG47" s="101">
        <f t="shared" si="59"/>
        <v>56.468181531076304</v>
      </c>
      <c r="GH47" s="101">
        <f t="shared" si="60"/>
        <v>158.58516306215262</v>
      </c>
      <c r="GI47" s="124">
        <f t="shared" si="61"/>
        <v>1330.7255535798126</v>
      </c>
      <c r="GJ47" s="125"/>
      <c r="GK47" s="101">
        <f t="shared" si="62"/>
        <v>1098.5539089865838</v>
      </c>
      <c r="GL47" s="101">
        <f t="shared" si="63"/>
        <v>56.468181531076304</v>
      </c>
      <c r="GM47" s="101">
        <f>(GJ29*(D20+D24)+(30/60)*D2)*1.25</f>
        <v>175.70346306215259</v>
      </c>
      <c r="GN47" s="124">
        <f t="shared" si="64"/>
        <v>1378.0787807568381</v>
      </c>
      <c r="GO47" s="125"/>
      <c r="GP47" s="103">
        <f>($D$47 *2*($D$16+$D$12)+$E$47*$D$6)*1.25</f>
        <v>1098.5539089865838</v>
      </c>
      <c r="GQ47" s="101">
        <f t="shared" si="65"/>
        <v>56.468181531076304</v>
      </c>
      <c r="GR47" s="101">
        <f t="shared" si="66"/>
        <v>223.05669023917804</v>
      </c>
      <c r="GS47" s="124">
        <f t="shared" si="67"/>
        <v>1298.1933807568382</v>
      </c>
      <c r="GT47" s="125"/>
      <c r="GU47" s="103">
        <f>($D$47 *2*($D$16+$D$12)+$E$47*$D$6)*1.25</f>
        <v>1098.5539089865838</v>
      </c>
      <c r="GV47" s="101">
        <f t="shared" si="68"/>
        <v>56.468181531076304</v>
      </c>
      <c r="GW47" s="101">
        <f t="shared" si="69"/>
        <v>143.17129023917806</v>
      </c>
      <c r="GX47" s="124">
        <f t="shared" si="70"/>
        <v>1533.8479079338636</v>
      </c>
      <c r="GY47" s="125"/>
      <c r="GZ47" s="103">
        <f>($D$47 *2*($D$16+$D$12)+$E$47*$D$6)*1.25</f>
        <v>1098.5539089865838</v>
      </c>
      <c r="HA47" s="101">
        <f t="shared" si="71"/>
        <v>56.468181531076304</v>
      </c>
      <c r="HB47" s="101">
        <f t="shared" si="72"/>
        <v>143.17129023917806</v>
      </c>
    </row>
    <row r="48" spans="1:210" x14ac:dyDescent="0.25">
      <c r="A48" s="61"/>
      <c r="B48" s="62">
        <v>646791</v>
      </c>
      <c r="C48" s="66" t="s">
        <v>89</v>
      </c>
      <c r="D48" s="64">
        <v>48</v>
      </c>
      <c r="E48" s="65">
        <f t="shared" si="0"/>
        <v>1.6</v>
      </c>
      <c r="F48" s="124">
        <f t="shared" si="1"/>
        <v>1314.7259246190192</v>
      </c>
      <c r="G48" s="125"/>
      <c r="H48" s="115">
        <f t="shared" si="129"/>
        <v>909.14806260958676</v>
      </c>
      <c r="I48" s="115">
        <f>15/60*(D2)*1.25</f>
        <v>56.468181531076304</v>
      </c>
      <c r="J48" s="101">
        <f t="shared" si="2"/>
        <v>349.1096804783561</v>
      </c>
      <c r="K48" s="93">
        <f t="shared" si="73"/>
        <v>1314.7259246190192</v>
      </c>
      <c r="L48" s="94">
        <f t="shared" si="134"/>
        <v>1107.0831072028157</v>
      </c>
      <c r="M48" s="95"/>
      <c r="N48" s="101">
        <f t="shared" si="123"/>
        <v>909.14806260958676</v>
      </c>
      <c r="O48" s="101">
        <f t="shared" si="4"/>
        <v>56.468181531076304</v>
      </c>
      <c r="P48" s="101">
        <f t="shared" si="5"/>
        <v>141.46686306215261</v>
      </c>
      <c r="Q48" s="92">
        <f t="shared" si="74"/>
        <v>1107.0831072028157</v>
      </c>
      <c r="R48" s="94"/>
      <c r="S48" s="95"/>
      <c r="T48" s="101"/>
      <c r="U48" s="101"/>
      <c r="V48" s="101"/>
      <c r="W48" s="92">
        <f t="shared" si="6"/>
        <v>0</v>
      </c>
      <c r="X48" s="94"/>
      <c r="Y48" s="95"/>
      <c r="Z48" s="101"/>
      <c r="AA48" s="101"/>
      <c r="AB48" s="101"/>
      <c r="AC48" s="96">
        <f t="shared" si="7"/>
        <v>0</v>
      </c>
      <c r="AD48" s="94"/>
      <c r="AE48" s="95"/>
      <c r="AF48" s="101"/>
      <c r="AG48" s="101"/>
      <c r="AH48" s="101"/>
      <c r="AI48" s="96">
        <f t="shared" si="75"/>
        <v>0</v>
      </c>
      <c r="AJ48" s="124"/>
      <c r="AK48" s="125"/>
      <c r="AL48" s="101"/>
      <c r="AM48" s="101"/>
      <c r="AN48" s="101"/>
      <c r="AO48" s="96">
        <f t="shared" si="76"/>
        <v>0</v>
      </c>
      <c r="AP48" s="94">
        <f t="shared" si="8"/>
        <v>1054.0693528487648</v>
      </c>
      <c r="AQ48" s="95"/>
      <c r="AR48" s="101">
        <f t="shared" si="124"/>
        <v>909.14806260958676</v>
      </c>
      <c r="AS48" s="101">
        <f t="shared" si="9"/>
        <v>56.468181531076304</v>
      </c>
      <c r="AT48" s="101">
        <f t="shared" si="10"/>
        <v>88.453108708101738</v>
      </c>
      <c r="AU48" s="96">
        <f t="shared" si="77"/>
        <v>1054.0693528487648</v>
      </c>
      <c r="AV48" s="124">
        <f t="shared" si="11"/>
        <v>1135.6136072028155</v>
      </c>
      <c r="AW48" s="135"/>
      <c r="AX48" s="102">
        <f t="shared" si="106"/>
        <v>909.14806260958676</v>
      </c>
      <c r="AY48" s="101">
        <f t="shared" si="12"/>
        <v>56.468181531076304</v>
      </c>
      <c r="AZ48" s="101">
        <f t="shared" si="13"/>
        <v>169.9973630621526</v>
      </c>
      <c r="BA48" s="96">
        <f t="shared" si="78"/>
        <v>1135.6136072028157</v>
      </c>
      <c r="BB48" s="124">
        <f t="shared" si="14"/>
        <v>1164.1441072028156</v>
      </c>
      <c r="BC48" s="135"/>
      <c r="BD48" s="101">
        <f t="shared" si="107"/>
        <v>909.14806260958676</v>
      </c>
      <c r="BE48" s="101">
        <f t="shared" si="15"/>
        <v>56.468181531076304</v>
      </c>
      <c r="BF48" s="101">
        <f t="shared" si="16"/>
        <v>198.52786306215256</v>
      </c>
      <c r="BG48" s="96">
        <f t="shared" si="79"/>
        <v>1164.1441072028156</v>
      </c>
      <c r="BH48" s="124">
        <f t="shared" si="17"/>
        <v>1107.0831072028157</v>
      </c>
      <c r="BI48" s="135"/>
      <c r="BJ48" s="101">
        <f t="shared" si="126"/>
        <v>909.14806260958676</v>
      </c>
      <c r="BK48" s="101">
        <f t="shared" si="131"/>
        <v>56.468181531076304</v>
      </c>
      <c r="BL48" s="101">
        <f t="shared" si="19"/>
        <v>141.46686306215261</v>
      </c>
      <c r="BM48" s="96">
        <f t="shared" si="80"/>
        <v>1107.0831072028157</v>
      </c>
      <c r="BN48" s="124">
        <f t="shared" si="20"/>
        <v>1039.2027256717392</v>
      </c>
      <c r="BO48" s="135"/>
      <c r="BP48" s="101">
        <f t="shared" si="133"/>
        <v>909.14806260958676</v>
      </c>
      <c r="BQ48" s="101">
        <f t="shared" si="21"/>
        <v>56.468181531076304</v>
      </c>
      <c r="BR48" s="101">
        <f t="shared" si="22"/>
        <v>73.586481531076302</v>
      </c>
      <c r="BS48" s="96">
        <f t="shared" si="81"/>
        <v>1039.2027256717392</v>
      </c>
      <c r="BT48" s="124"/>
      <c r="BU48" s="135"/>
      <c r="BV48" s="101"/>
      <c r="BW48" s="101"/>
      <c r="BX48" s="101"/>
      <c r="BY48" s="96">
        <f t="shared" si="82"/>
        <v>0</v>
      </c>
      <c r="BZ48" s="124">
        <f t="shared" si="23"/>
        <v>1135.6136072028155</v>
      </c>
      <c r="CA48" s="135"/>
      <c r="CB48" s="101">
        <f t="shared" si="109"/>
        <v>909.14806260958676</v>
      </c>
      <c r="CC48" s="101">
        <f t="shared" si="127"/>
        <v>56.468181531076304</v>
      </c>
      <c r="CD48" s="101">
        <f t="shared" si="24"/>
        <v>169.9973630621526</v>
      </c>
      <c r="CE48" s="96">
        <f t="shared" si="83"/>
        <v>1135.6136072028157</v>
      </c>
      <c r="CF48" s="124">
        <f t="shared" si="84"/>
        <v>1305.610970264968</v>
      </c>
      <c r="CG48" s="135"/>
      <c r="CH48" s="101">
        <f t="shared" si="110"/>
        <v>909.14806260958676</v>
      </c>
      <c r="CI48" s="101">
        <f t="shared" si="25"/>
        <v>56.468181531076304</v>
      </c>
      <c r="CJ48" s="101">
        <f t="shared" si="26"/>
        <v>339.9947261243052</v>
      </c>
      <c r="CK48" s="96">
        <f t="shared" si="85"/>
        <v>1305.6109702649683</v>
      </c>
      <c r="CL48" s="124">
        <f t="shared" si="128"/>
        <v>1050.6149256717392</v>
      </c>
      <c r="CM48" s="135"/>
      <c r="CN48" s="101">
        <f t="shared" si="132"/>
        <v>909.14806260958676</v>
      </c>
      <c r="CO48" s="101">
        <f t="shared" si="27"/>
        <v>56.468181531076304</v>
      </c>
      <c r="CP48" s="101">
        <f t="shared" si="28"/>
        <v>84.998681531076301</v>
      </c>
      <c r="CQ48" s="96">
        <f t="shared" si="86"/>
        <v>1050.6149256717395</v>
      </c>
      <c r="CR48" s="124"/>
      <c r="CS48" s="135"/>
      <c r="CT48" s="101"/>
      <c r="CU48" s="101"/>
      <c r="CV48" s="101"/>
      <c r="CW48" s="96">
        <f t="shared" si="87"/>
        <v>0</v>
      </c>
      <c r="CX48" s="124"/>
      <c r="CY48" s="135"/>
      <c r="CZ48" s="101"/>
      <c r="DA48" s="101"/>
      <c r="DB48" s="101"/>
      <c r="DC48" s="96">
        <f t="shared" si="88"/>
        <v>0</v>
      </c>
      <c r="DD48" s="124"/>
      <c r="DE48" s="135"/>
      <c r="DF48" s="101"/>
      <c r="DG48" s="101"/>
      <c r="DH48" s="101"/>
      <c r="DI48" s="96">
        <f t="shared" si="89"/>
        <v>0</v>
      </c>
      <c r="DJ48" s="124"/>
      <c r="DK48" s="125"/>
      <c r="DL48" s="101"/>
      <c r="DM48" s="101"/>
      <c r="DN48" s="101"/>
      <c r="DO48" s="96">
        <f t="shared" si="90"/>
        <v>0</v>
      </c>
      <c r="DP48" s="124">
        <f t="shared" si="29"/>
        <v>1287.3810615568664</v>
      </c>
      <c r="DQ48" s="125"/>
      <c r="DR48" s="101">
        <f t="shared" si="111"/>
        <v>909.14806260958676</v>
      </c>
      <c r="DS48" s="101">
        <f t="shared" si="30"/>
        <v>56.468181531076304</v>
      </c>
      <c r="DT48" s="101">
        <f t="shared" si="31"/>
        <v>321.76481741620341</v>
      </c>
      <c r="DU48" s="96">
        <f t="shared" si="91"/>
        <v>1287.3810615568664</v>
      </c>
      <c r="DV48" s="94">
        <f t="shared" si="32"/>
        <v>1321.6176615568666</v>
      </c>
      <c r="DW48" s="95"/>
      <c r="DX48" s="101">
        <f t="shared" si="112"/>
        <v>909.14806260958676</v>
      </c>
      <c r="DY48" s="101">
        <f t="shared" si="33"/>
        <v>56.468181531076304</v>
      </c>
      <c r="DZ48" s="101">
        <f t="shared" si="34"/>
        <v>356.00141741620348</v>
      </c>
      <c r="EA48" s="96">
        <f t="shared" si="92"/>
        <v>1321.6176615568666</v>
      </c>
      <c r="EB48" s="124">
        <f t="shared" si="35"/>
        <v>1297.088834379841</v>
      </c>
      <c r="EC48" s="125"/>
      <c r="ED48" s="101">
        <f t="shared" si="113"/>
        <v>909.14806260958676</v>
      </c>
      <c r="EE48" s="101">
        <f t="shared" si="36"/>
        <v>56.468181531076304</v>
      </c>
      <c r="EF48" s="101">
        <f t="shared" si="37"/>
        <v>331.47259023917803</v>
      </c>
      <c r="EG48" s="96">
        <f t="shared" si="93"/>
        <v>1297.088834379841</v>
      </c>
      <c r="EH48" s="124">
        <f t="shared" si="38"/>
        <v>1144.7285615568662</v>
      </c>
      <c r="EI48" s="125"/>
      <c r="EJ48" s="115">
        <f t="shared" si="114"/>
        <v>909.14806260958676</v>
      </c>
      <c r="EK48" s="101">
        <f t="shared" si="39"/>
        <v>56.468181531076304</v>
      </c>
      <c r="EL48" s="101">
        <f t="shared" si="40"/>
        <v>179.1123174162035</v>
      </c>
      <c r="EM48" s="96">
        <f t="shared" si="94"/>
        <v>1144.7285615568667</v>
      </c>
      <c r="EN48" s="124">
        <f t="shared" si="41"/>
        <v>1184.6712615568663</v>
      </c>
      <c r="EO48" s="125"/>
      <c r="EP48" s="101">
        <f t="shared" si="115"/>
        <v>909.14806260958676</v>
      </c>
      <c r="EQ48" s="101">
        <f t="shared" si="42"/>
        <v>56.468181531076304</v>
      </c>
      <c r="ER48" s="101">
        <f t="shared" si="43"/>
        <v>219.0550174162035</v>
      </c>
      <c r="ES48" s="96">
        <f t="shared" si="95"/>
        <v>1184.6712615568665</v>
      </c>
      <c r="ET48" s="124">
        <f t="shared" si="44"/>
        <v>924.91260924549306</v>
      </c>
      <c r="EU48" s="125"/>
      <c r="EV48" s="92">
        <f t="shared" si="116"/>
        <v>727.31845008766936</v>
      </c>
      <c r="EW48" s="92">
        <f t="shared" si="96"/>
        <v>45.174545224861042</v>
      </c>
      <c r="EX48" s="92">
        <f t="shared" si="45"/>
        <v>152.41961393296276</v>
      </c>
      <c r="EY48" s="96">
        <f t="shared" si="97"/>
        <v>924.91260924549317</v>
      </c>
      <c r="EZ48" s="124">
        <f t="shared" si="46"/>
        <v>911.21796924549312</v>
      </c>
      <c r="FA48" s="125"/>
      <c r="FB48" s="92">
        <f t="shared" si="117"/>
        <v>727.31845008766936</v>
      </c>
      <c r="FC48" s="92">
        <f t="shared" si="98"/>
        <v>45.174545224861042</v>
      </c>
      <c r="FD48" s="92">
        <f t="shared" si="47"/>
        <v>138.72497393296277</v>
      </c>
      <c r="FE48" s="96">
        <f t="shared" si="99"/>
        <v>911.21796924549312</v>
      </c>
      <c r="FF48" s="171">
        <f t="shared" si="48"/>
        <v>911.21796924549312</v>
      </c>
      <c r="FG48" s="171"/>
      <c r="FH48" s="92">
        <f t="shared" si="118"/>
        <v>727.31845008766936</v>
      </c>
      <c r="FI48" s="92">
        <f t="shared" si="100"/>
        <v>45.174545224861042</v>
      </c>
      <c r="FJ48" s="92">
        <f t="shared" si="101"/>
        <v>138.72497393296277</v>
      </c>
      <c r="FK48" s="96">
        <f t="shared" si="102"/>
        <v>911.21796924549312</v>
      </c>
      <c r="FL48" s="124">
        <f t="shared" si="49"/>
        <v>1156.1407615568664</v>
      </c>
      <c r="FM48" s="125"/>
      <c r="FN48" s="101">
        <f t="shared" si="119"/>
        <v>909.14806260958676</v>
      </c>
      <c r="FO48" s="101">
        <f t="shared" si="50"/>
        <v>56.468181531076304</v>
      </c>
      <c r="FP48" s="101">
        <f t="shared" si="51"/>
        <v>190.52451741620345</v>
      </c>
      <c r="FQ48" s="96">
        <f t="shared" si="103"/>
        <v>1156.1407615568664</v>
      </c>
      <c r="FR48" s="126">
        <f t="shared" si="52"/>
        <v>1224.6139615568663</v>
      </c>
      <c r="FS48" s="127"/>
      <c r="FT48" s="101">
        <f t="shared" si="120"/>
        <v>909.14806260958676</v>
      </c>
      <c r="FU48" s="101">
        <f t="shared" si="53"/>
        <v>56.468181531076304</v>
      </c>
      <c r="FV48" s="101">
        <f t="shared" si="54"/>
        <v>258.99771741620344</v>
      </c>
      <c r="FW48" s="96">
        <f t="shared" si="104"/>
        <v>1224.6139615568666</v>
      </c>
      <c r="FX48" s="124">
        <f t="shared" si="55"/>
        <v>1073.3207619779546</v>
      </c>
      <c r="FY48" s="125"/>
      <c r="FZ48" s="101">
        <f t="shared" si="121"/>
        <v>909.14806260958676</v>
      </c>
      <c r="GA48" s="101">
        <f t="shared" si="56"/>
        <v>56.468181531076304</v>
      </c>
      <c r="GB48" s="101">
        <f t="shared" si="57"/>
        <v>107.70451783729156</v>
      </c>
      <c r="GC48" s="92">
        <f t="shared" si="105"/>
        <v>1073.3207619779546</v>
      </c>
      <c r="GD48" s="124">
        <f t="shared" si="58"/>
        <v>1124.2014072028155</v>
      </c>
      <c r="GE48" s="125"/>
      <c r="GF48" s="101">
        <f t="shared" si="122"/>
        <v>909.14806260958676</v>
      </c>
      <c r="GG48" s="101">
        <f t="shared" si="59"/>
        <v>56.468181531076304</v>
      </c>
      <c r="GH48" s="101">
        <f t="shared" si="60"/>
        <v>158.58516306215262</v>
      </c>
      <c r="GI48" s="124">
        <f t="shared" si="61"/>
        <v>1141.3197072028154</v>
      </c>
      <c r="GJ48" s="125"/>
      <c r="GK48" s="101">
        <f t="shared" si="62"/>
        <v>909.14806260958676</v>
      </c>
      <c r="GL48" s="101">
        <f t="shared" si="63"/>
        <v>56.468181531076304</v>
      </c>
      <c r="GM48" s="101">
        <f>(GJ29*(D20+D24)+(30/60)*D2)*1.25</f>
        <v>175.70346306215259</v>
      </c>
      <c r="GN48" s="124">
        <f t="shared" si="64"/>
        <v>1188.6729343798411</v>
      </c>
      <c r="GO48" s="125"/>
      <c r="GP48" s="103">
        <f>($D$48 *2*($D$16+$D$12)+$E$48*$D$6)*1.25</f>
        <v>909.14806260958676</v>
      </c>
      <c r="GQ48" s="101">
        <f t="shared" si="65"/>
        <v>56.468181531076304</v>
      </c>
      <c r="GR48" s="101">
        <f t="shared" si="66"/>
        <v>223.05669023917804</v>
      </c>
      <c r="GS48" s="124">
        <f t="shared" si="67"/>
        <v>1108.787534379841</v>
      </c>
      <c r="GT48" s="125"/>
      <c r="GU48" s="103">
        <f>($D$48 *2*($D$16+$D$12)+$E$48*$D$6)*1.25</f>
        <v>909.14806260958676</v>
      </c>
      <c r="GV48" s="101">
        <f t="shared" si="68"/>
        <v>56.468181531076304</v>
      </c>
      <c r="GW48" s="101">
        <f t="shared" si="69"/>
        <v>143.17129023917806</v>
      </c>
      <c r="GX48" s="124">
        <f t="shared" si="70"/>
        <v>1344.4420615568663</v>
      </c>
      <c r="GY48" s="125"/>
      <c r="GZ48" s="103">
        <f>($D$48 *2*($D$16+$D$12)+$E$48*$D$6)*1.25</f>
        <v>909.14806260958676</v>
      </c>
      <c r="HA48" s="101">
        <f t="shared" si="71"/>
        <v>56.468181531076304</v>
      </c>
      <c r="HB48" s="101">
        <f t="shared" si="72"/>
        <v>143.17129023917806</v>
      </c>
    </row>
    <row r="49" spans="1:210" ht="26.25" x14ac:dyDescent="0.25">
      <c r="A49" s="61" t="s">
        <v>90</v>
      </c>
      <c r="B49" s="62">
        <v>646790</v>
      </c>
      <c r="C49" s="66" t="s">
        <v>91</v>
      </c>
      <c r="D49" s="64">
        <v>26</v>
      </c>
      <c r="E49" s="65">
        <f t="shared" si="0"/>
        <v>0.8666666666666667</v>
      </c>
      <c r="F49" s="124">
        <f t="shared" si="1"/>
        <v>898.03306258962505</v>
      </c>
      <c r="G49" s="125"/>
      <c r="H49" s="115">
        <f t="shared" si="129"/>
        <v>492.45520058019275</v>
      </c>
      <c r="I49" s="115">
        <f>15/60*(D2)*1.25</f>
        <v>56.468181531076304</v>
      </c>
      <c r="J49" s="101">
        <f t="shared" si="2"/>
        <v>349.1096804783561</v>
      </c>
      <c r="K49" s="93">
        <f t="shared" si="73"/>
        <v>898.03306258962516</v>
      </c>
      <c r="L49" s="94">
        <f t="shared" si="134"/>
        <v>690.39024517342159</v>
      </c>
      <c r="M49" s="95"/>
      <c r="N49" s="101">
        <f t="shared" si="123"/>
        <v>492.45520058019275</v>
      </c>
      <c r="O49" s="101">
        <f t="shared" si="4"/>
        <v>56.468181531076304</v>
      </c>
      <c r="P49" s="101">
        <f t="shared" si="5"/>
        <v>141.46686306215261</v>
      </c>
      <c r="Q49" s="92">
        <f t="shared" si="74"/>
        <v>690.39024517342159</v>
      </c>
      <c r="R49" s="94"/>
      <c r="S49" s="95"/>
      <c r="T49" s="101"/>
      <c r="U49" s="101"/>
      <c r="V49" s="101"/>
      <c r="W49" s="92">
        <f t="shared" si="6"/>
        <v>0</v>
      </c>
      <c r="X49" s="94"/>
      <c r="Y49" s="95"/>
      <c r="Z49" s="101"/>
      <c r="AA49" s="101"/>
      <c r="AB49" s="101"/>
      <c r="AC49" s="96">
        <f t="shared" si="7"/>
        <v>0</v>
      </c>
      <c r="AD49" s="94"/>
      <c r="AE49" s="95"/>
      <c r="AF49" s="101"/>
      <c r="AG49" s="101"/>
      <c r="AH49" s="101"/>
      <c r="AI49" s="96">
        <f t="shared" si="75"/>
        <v>0</v>
      </c>
      <c r="AJ49" s="124"/>
      <c r="AK49" s="125"/>
      <c r="AL49" s="101"/>
      <c r="AM49" s="101"/>
      <c r="AN49" s="101"/>
      <c r="AO49" s="96">
        <f t="shared" si="76"/>
        <v>0</v>
      </c>
      <c r="AP49" s="94">
        <f t="shared" si="8"/>
        <v>637.37649081937082</v>
      </c>
      <c r="AQ49" s="95"/>
      <c r="AR49" s="101">
        <f t="shared" si="124"/>
        <v>492.45520058019275</v>
      </c>
      <c r="AS49" s="101">
        <f t="shared" si="9"/>
        <v>56.468181531076304</v>
      </c>
      <c r="AT49" s="101">
        <f t="shared" si="10"/>
        <v>88.453108708101738</v>
      </c>
      <c r="AU49" s="96">
        <f t="shared" si="77"/>
        <v>637.37649081937082</v>
      </c>
      <c r="AV49" s="124">
        <f t="shared" si="11"/>
        <v>718.92074517342166</v>
      </c>
      <c r="AW49" s="135"/>
      <c r="AX49" s="102">
        <f t="shared" si="106"/>
        <v>492.45520058019275</v>
      </c>
      <c r="AY49" s="101">
        <f t="shared" si="12"/>
        <v>56.468181531076304</v>
      </c>
      <c r="AZ49" s="101">
        <f t="shared" si="13"/>
        <v>169.9973630621526</v>
      </c>
      <c r="BA49" s="96">
        <f t="shared" si="78"/>
        <v>718.92074517342166</v>
      </c>
      <c r="BB49" s="124">
        <f t="shared" si="14"/>
        <v>747.45124517342163</v>
      </c>
      <c r="BC49" s="135"/>
      <c r="BD49" s="101">
        <f t="shared" si="107"/>
        <v>492.45520058019275</v>
      </c>
      <c r="BE49" s="101">
        <f t="shared" si="15"/>
        <v>56.468181531076304</v>
      </c>
      <c r="BF49" s="101">
        <f t="shared" si="16"/>
        <v>198.52786306215256</v>
      </c>
      <c r="BG49" s="96">
        <f t="shared" si="79"/>
        <v>747.45124517342163</v>
      </c>
      <c r="BH49" s="124">
        <f t="shared" si="17"/>
        <v>690.39024517342159</v>
      </c>
      <c r="BI49" s="135"/>
      <c r="BJ49" s="101">
        <f t="shared" si="126"/>
        <v>492.45520058019275</v>
      </c>
      <c r="BK49" s="101">
        <f t="shared" si="131"/>
        <v>56.468181531076304</v>
      </c>
      <c r="BL49" s="101">
        <f t="shared" si="19"/>
        <v>141.46686306215261</v>
      </c>
      <c r="BM49" s="96">
        <f t="shared" si="80"/>
        <v>690.3902451734217</v>
      </c>
      <c r="BN49" s="124">
        <f t="shared" si="20"/>
        <v>622.50986364234541</v>
      </c>
      <c r="BO49" s="135"/>
      <c r="BP49" s="101">
        <f t="shared" si="133"/>
        <v>492.45520058019275</v>
      </c>
      <c r="BQ49" s="101">
        <f t="shared" si="21"/>
        <v>56.468181531076304</v>
      </c>
      <c r="BR49" s="101">
        <f t="shared" si="22"/>
        <v>73.586481531076302</v>
      </c>
      <c r="BS49" s="96">
        <f t="shared" si="81"/>
        <v>622.50986364234541</v>
      </c>
      <c r="BT49" s="124"/>
      <c r="BU49" s="135"/>
      <c r="BV49" s="101"/>
      <c r="BW49" s="101"/>
      <c r="BX49" s="101"/>
      <c r="BY49" s="96">
        <f t="shared" si="82"/>
        <v>0</v>
      </c>
      <c r="BZ49" s="124">
        <f t="shared" si="23"/>
        <v>718.92074517342166</v>
      </c>
      <c r="CA49" s="135"/>
      <c r="CB49" s="101">
        <f t="shared" si="109"/>
        <v>492.45520058019275</v>
      </c>
      <c r="CC49" s="101">
        <f t="shared" si="127"/>
        <v>56.468181531076304</v>
      </c>
      <c r="CD49" s="101">
        <f t="shared" si="24"/>
        <v>169.9973630621526</v>
      </c>
      <c r="CE49" s="96">
        <f t="shared" si="83"/>
        <v>718.92074517342166</v>
      </c>
      <c r="CF49" s="124">
        <f t="shared" si="84"/>
        <v>888.91810823557421</v>
      </c>
      <c r="CG49" s="135"/>
      <c r="CH49" s="101">
        <f t="shared" si="110"/>
        <v>492.45520058019275</v>
      </c>
      <c r="CI49" s="101">
        <f t="shared" si="25"/>
        <v>56.468181531076304</v>
      </c>
      <c r="CJ49" s="101">
        <f t="shared" si="26"/>
        <v>339.9947261243052</v>
      </c>
      <c r="CK49" s="96">
        <f t="shared" si="85"/>
        <v>888.91810823557421</v>
      </c>
      <c r="CL49" s="124">
        <f t="shared" si="128"/>
        <v>633.92206364234539</v>
      </c>
      <c r="CM49" s="135"/>
      <c r="CN49" s="101">
        <f t="shared" si="132"/>
        <v>492.45520058019275</v>
      </c>
      <c r="CO49" s="101">
        <f t="shared" si="27"/>
        <v>56.468181531076304</v>
      </c>
      <c r="CP49" s="101">
        <f t="shared" si="28"/>
        <v>84.998681531076301</v>
      </c>
      <c r="CQ49" s="96">
        <f t="shared" si="86"/>
        <v>633.92206364234539</v>
      </c>
      <c r="CR49" s="124"/>
      <c r="CS49" s="135"/>
      <c r="CT49" s="101"/>
      <c r="CU49" s="101"/>
      <c r="CV49" s="101"/>
      <c r="CW49" s="96">
        <f t="shared" si="87"/>
        <v>0</v>
      </c>
      <c r="CX49" s="124"/>
      <c r="CY49" s="135"/>
      <c r="CZ49" s="101"/>
      <c r="DA49" s="101"/>
      <c r="DB49" s="101"/>
      <c r="DC49" s="96">
        <f t="shared" si="88"/>
        <v>0</v>
      </c>
      <c r="DD49" s="124"/>
      <c r="DE49" s="135"/>
      <c r="DF49" s="101"/>
      <c r="DG49" s="101"/>
      <c r="DH49" s="101"/>
      <c r="DI49" s="96">
        <f t="shared" si="89"/>
        <v>0</v>
      </c>
      <c r="DJ49" s="124"/>
      <c r="DK49" s="125"/>
      <c r="DL49" s="101"/>
      <c r="DM49" s="101"/>
      <c r="DN49" s="101"/>
      <c r="DO49" s="96">
        <f t="shared" si="90"/>
        <v>0</v>
      </c>
      <c r="DP49" s="124">
        <f t="shared" si="29"/>
        <v>870.68819952747253</v>
      </c>
      <c r="DQ49" s="125"/>
      <c r="DR49" s="101">
        <f t="shared" si="111"/>
        <v>492.45520058019275</v>
      </c>
      <c r="DS49" s="101">
        <f t="shared" si="30"/>
        <v>56.468181531076304</v>
      </c>
      <c r="DT49" s="101">
        <f t="shared" si="31"/>
        <v>321.76481741620341</v>
      </c>
      <c r="DU49" s="96">
        <f t="shared" si="91"/>
        <v>870.68819952747253</v>
      </c>
      <c r="DV49" s="94">
        <f t="shared" si="32"/>
        <v>904.92479952747249</v>
      </c>
      <c r="DW49" s="95"/>
      <c r="DX49" s="101">
        <f t="shared" si="112"/>
        <v>492.45520058019275</v>
      </c>
      <c r="DY49" s="101">
        <f t="shared" si="33"/>
        <v>56.468181531076304</v>
      </c>
      <c r="DZ49" s="101">
        <f t="shared" si="34"/>
        <v>356.00141741620348</v>
      </c>
      <c r="EA49" s="96">
        <f t="shared" si="92"/>
        <v>904.92479952747249</v>
      </c>
      <c r="EB49" s="124">
        <f t="shared" si="35"/>
        <v>880.3959723504471</v>
      </c>
      <c r="EC49" s="125"/>
      <c r="ED49" s="101">
        <f t="shared" si="113"/>
        <v>492.45520058019275</v>
      </c>
      <c r="EE49" s="101">
        <f t="shared" si="36"/>
        <v>56.468181531076304</v>
      </c>
      <c r="EF49" s="101">
        <f t="shared" si="37"/>
        <v>331.47259023917803</v>
      </c>
      <c r="EG49" s="96">
        <f t="shared" si="93"/>
        <v>880.3959723504471</v>
      </c>
      <c r="EH49" s="124">
        <f t="shared" si="38"/>
        <v>728.0356995274725</v>
      </c>
      <c r="EI49" s="125"/>
      <c r="EJ49" s="115">
        <f t="shared" si="114"/>
        <v>492.45520058019275</v>
      </c>
      <c r="EK49" s="101">
        <f t="shared" si="39"/>
        <v>56.468181531076304</v>
      </c>
      <c r="EL49" s="101">
        <f t="shared" si="40"/>
        <v>179.1123174162035</v>
      </c>
      <c r="EM49" s="96">
        <f t="shared" si="94"/>
        <v>728.03569952747262</v>
      </c>
      <c r="EN49" s="124">
        <f t="shared" si="41"/>
        <v>767.97839952747256</v>
      </c>
      <c r="EO49" s="125"/>
      <c r="EP49" s="101">
        <f t="shared" si="115"/>
        <v>492.45520058019275</v>
      </c>
      <c r="EQ49" s="101">
        <f t="shared" si="42"/>
        <v>56.468181531076304</v>
      </c>
      <c r="ER49" s="101">
        <f t="shared" si="43"/>
        <v>219.0550174162035</v>
      </c>
      <c r="ES49" s="96">
        <f t="shared" si="95"/>
        <v>767.97839952747256</v>
      </c>
      <c r="ET49" s="124">
        <f t="shared" si="44"/>
        <v>591.55831962197794</v>
      </c>
      <c r="EU49" s="125"/>
      <c r="EV49" s="92">
        <f t="shared" si="116"/>
        <v>393.96416046415419</v>
      </c>
      <c r="EW49" s="92">
        <f t="shared" si="96"/>
        <v>45.174545224861042</v>
      </c>
      <c r="EX49" s="92">
        <f t="shared" si="45"/>
        <v>152.41961393296276</v>
      </c>
      <c r="EY49" s="96">
        <f t="shared" si="97"/>
        <v>591.55831962197794</v>
      </c>
      <c r="EZ49" s="124">
        <f t="shared" si="46"/>
        <v>577.86367962197801</v>
      </c>
      <c r="FA49" s="125"/>
      <c r="FB49" s="92">
        <f t="shared" si="117"/>
        <v>393.96416046415419</v>
      </c>
      <c r="FC49" s="92">
        <f t="shared" si="98"/>
        <v>45.174545224861042</v>
      </c>
      <c r="FD49" s="92">
        <f t="shared" si="47"/>
        <v>138.72497393296277</v>
      </c>
      <c r="FE49" s="96">
        <f t="shared" si="99"/>
        <v>577.86367962197801</v>
      </c>
      <c r="FF49" s="171">
        <f t="shared" si="48"/>
        <v>577.86367962197801</v>
      </c>
      <c r="FG49" s="171"/>
      <c r="FH49" s="92">
        <f t="shared" si="118"/>
        <v>393.96416046415419</v>
      </c>
      <c r="FI49" s="92">
        <f t="shared" si="100"/>
        <v>45.174545224861042</v>
      </c>
      <c r="FJ49" s="92">
        <f t="shared" si="101"/>
        <v>138.72497393296277</v>
      </c>
      <c r="FK49" s="96">
        <f t="shared" si="102"/>
        <v>577.86367962197801</v>
      </c>
      <c r="FL49" s="124">
        <f t="shared" si="49"/>
        <v>739.44789952747237</v>
      </c>
      <c r="FM49" s="125"/>
      <c r="FN49" s="101">
        <f t="shared" si="119"/>
        <v>492.45520058019275</v>
      </c>
      <c r="FO49" s="101">
        <f t="shared" si="50"/>
        <v>56.468181531076304</v>
      </c>
      <c r="FP49" s="101">
        <f t="shared" si="51"/>
        <v>190.52451741620345</v>
      </c>
      <c r="FQ49" s="96">
        <f t="shared" si="103"/>
        <v>739.44789952747249</v>
      </c>
      <c r="FR49" s="126">
        <f t="shared" si="52"/>
        <v>807.92109952747251</v>
      </c>
      <c r="FS49" s="127"/>
      <c r="FT49" s="101">
        <f t="shared" si="120"/>
        <v>492.45520058019275</v>
      </c>
      <c r="FU49" s="101">
        <f t="shared" si="53"/>
        <v>56.468181531076304</v>
      </c>
      <c r="FV49" s="101">
        <f t="shared" si="54"/>
        <v>258.99771741620344</v>
      </c>
      <c r="FW49" s="96">
        <f t="shared" si="104"/>
        <v>807.92109952747251</v>
      </c>
      <c r="FX49" s="124">
        <f t="shared" si="55"/>
        <v>656.62789994856053</v>
      </c>
      <c r="FY49" s="125"/>
      <c r="FZ49" s="101">
        <f t="shared" si="121"/>
        <v>492.45520058019275</v>
      </c>
      <c r="GA49" s="101">
        <f t="shared" si="56"/>
        <v>56.468181531076304</v>
      </c>
      <c r="GB49" s="101">
        <f t="shared" si="57"/>
        <v>107.70451783729156</v>
      </c>
      <c r="GC49" s="92">
        <f t="shared" si="105"/>
        <v>656.62789994856064</v>
      </c>
      <c r="GD49" s="124">
        <f t="shared" si="58"/>
        <v>707.50854517342168</v>
      </c>
      <c r="GE49" s="125"/>
      <c r="GF49" s="101">
        <f t="shared" si="122"/>
        <v>492.45520058019275</v>
      </c>
      <c r="GG49" s="101">
        <f t="shared" si="59"/>
        <v>56.468181531076304</v>
      </c>
      <c r="GH49" s="101">
        <f t="shared" si="60"/>
        <v>158.58516306215262</v>
      </c>
      <c r="GI49" s="124">
        <f t="shared" si="61"/>
        <v>724.62684517342154</v>
      </c>
      <c r="GJ49" s="125"/>
      <c r="GK49" s="101">
        <f t="shared" si="62"/>
        <v>492.45520058019275</v>
      </c>
      <c r="GL49" s="101">
        <f t="shared" si="63"/>
        <v>56.468181531076304</v>
      </c>
      <c r="GM49" s="101">
        <f>(GJ29*(D20+D24)+(30/60)*D2)*1.25</f>
        <v>175.70346306215259</v>
      </c>
      <c r="GN49" s="124">
        <f t="shared" si="64"/>
        <v>771.98007235044713</v>
      </c>
      <c r="GO49" s="125"/>
      <c r="GP49" s="103">
        <f>($D$49 *2*($D$16+$D$12)+$E$49*$D$6)*1.25</f>
        <v>492.45520058019275</v>
      </c>
      <c r="GQ49" s="101">
        <f t="shared" si="65"/>
        <v>56.468181531076304</v>
      </c>
      <c r="GR49" s="101">
        <f t="shared" si="66"/>
        <v>223.05669023917804</v>
      </c>
      <c r="GS49" s="124">
        <f t="shared" si="67"/>
        <v>692.09467235044713</v>
      </c>
      <c r="GT49" s="125"/>
      <c r="GU49" s="103">
        <f>($D$49 *2*($D$16+$D$12)+$E$49*$D$6)*1.25</f>
        <v>492.45520058019275</v>
      </c>
      <c r="GV49" s="101">
        <f t="shared" si="68"/>
        <v>56.468181531076304</v>
      </c>
      <c r="GW49" s="101">
        <f t="shared" si="69"/>
        <v>143.17129023917806</v>
      </c>
      <c r="GX49" s="124">
        <f t="shared" si="70"/>
        <v>927.74919952747246</v>
      </c>
      <c r="GY49" s="125"/>
      <c r="GZ49" s="103">
        <f>($D$49 *2*($D$16+$D$12)+$E$49*$D$6)*1.25</f>
        <v>492.45520058019275</v>
      </c>
      <c r="HA49" s="101">
        <f t="shared" si="71"/>
        <v>56.468181531076304</v>
      </c>
      <c r="HB49" s="101">
        <f t="shared" si="72"/>
        <v>143.17129023917806</v>
      </c>
    </row>
    <row r="50" spans="1:210" x14ac:dyDescent="0.25">
      <c r="A50" s="61"/>
      <c r="B50" s="62"/>
      <c r="C50" s="66" t="s">
        <v>92</v>
      </c>
      <c r="D50" s="64">
        <v>40</v>
      </c>
      <c r="E50" s="65">
        <f t="shared" si="0"/>
        <v>1.3333333333333333</v>
      </c>
      <c r="F50" s="124">
        <f t="shared" si="1"/>
        <v>1163.2012475174213</v>
      </c>
      <c r="G50" s="125"/>
      <c r="H50" s="115">
        <f t="shared" si="129"/>
        <v>757.62338550798881</v>
      </c>
      <c r="I50" s="115">
        <f>15/60*(D2)*1.25</f>
        <v>56.468181531076304</v>
      </c>
      <c r="J50" s="101">
        <f t="shared" si="2"/>
        <v>349.1096804783561</v>
      </c>
      <c r="K50" s="93">
        <f t="shared" si="73"/>
        <v>1163.2012475174213</v>
      </c>
      <c r="L50" s="94">
        <f t="shared" si="134"/>
        <v>955.55843010121771</v>
      </c>
      <c r="M50" s="95"/>
      <c r="N50" s="101">
        <f t="shared" si="123"/>
        <v>757.62338550798881</v>
      </c>
      <c r="O50" s="101">
        <f t="shared" si="4"/>
        <v>56.468181531076304</v>
      </c>
      <c r="P50" s="101">
        <f t="shared" si="5"/>
        <v>141.46686306215261</v>
      </c>
      <c r="Q50" s="92">
        <f t="shared" si="74"/>
        <v>955.55843010121771</v>
      </c>
      <c r="R50" s="94"/>
      <c r="S50" s="95"/>
      <c r="T50" s="101"/>
      <c r="U50" s="101"/>
      <c r="V50" s="101"/>
      <c r="W50" s="92">
        <f t="shared" si="6"/>
        <v>0</v>
      </c>
      <c r="X50" s="94"/>
      <c r="Y50" s="95"/>
      <c r="Z50" s="101"/>
      <c r="AA50" s="101"/>
      <c r="AB50" s="101"/>
      <c r="AC50" s="96">
        <f t="shared" si="7"/>
        <v>0</v>
      </c>
      <c r="AD50" s="94"/>
      <c r="AE50" s="95"/>
      <c r="AF50" s="101"/>
      <c r="AG50" s="101"/>
      <c r="AH50" s="101"/>
      <c r="AI50" s="96">
        <f t="shared" si="75"/>
        <v>0</v>
      </c>
      <c r="AJ50" s="124"/>
      <c r="AK50" s="125"/>
      <c r="AL50" s="101"/>
      <c r="AM50" s="101"/>
      <c r="AN50" s="101"/>
      <c r="AO50" s="96">
        <f t="shared" si="76"/>
        <v>0</v>
      </c>
      <c r="AP50" s="94">
        <f t="shared" si="8"/>
        <v>902.54467574716682</v>
      </c>
      <c r="AQ50" s="95"/>
      <c r="AR50" s="101">
        <f t="shared" si="124"/>
        <v>757.62338550798881</v>
      </c>
      <c r="AS50" s="101">
        <f t="shared" si="9"/>
        <v>56.468181531076304</v>
      </c>
      <c r="AT50" s="101">
        <f t="shared" si="10"/>
        <v>88.453108708101738</v>
      </c>
      <c r="AU50" s="96">
        <f t="shared" si="77"/>
        <v>902.54467574716682</v>
      </c>
      <c r="AV50" s="124">
        <f t="shared" si="11"/>
        <v>984.08893010121778</v>
      </c>
      <c r="AW50" s="135"/>
      <c r="AX50" s="102">
        <f t="shared" si="106"/>
        <v>757.62338550798881</v>
      </c>
      <c r="AY50" s="101">
        <f t="shared" si="12"/>
        <v>56.468181531076304</v>
      </c>
      <c r="AZ50" s="101">
        <f t="shared" si="13"/>
        <v>169.9973630621526</v>
      </c>
      <c r="BA50" s="96">
        <f t="shared" si="78"/>
        <v>984.08893010121778</v>
      </c>
      <c r="BB50" s="124">
        <f t="shared" si="14"/>
        <v>1012.6194301012176</v>
      </c>
      <c r="BC50" s="135"/>
      <c r="BD50" s="101">
        <f t="shared" si="107"/>
        <v>757.62338550798881</v>
      </c>
      <c r="BE50" s="101">
        <f t="shared" si="15"/>
        <v>56.468181531076304</v>
      </c>
      <c r="BF50" s="101">
        <f t="shared" si="16"/>
        <v>198.52786306215256</v>
      </c>
      <c r="BG50" s="96">
        <f t="shared" si="79"/>
        <v>1012.6194301012176</v>
      </c>
      <c r="BH50" s="124">
        <f t="shared" si="17"/>
        <v>955.55843010121771</v>
      </c>
      <c r="BI50" s="135"/>
      <c r="BJ50" s="101">
        <f t="shared" si="126"/>
        <v>757.62338550798881</v>
      </c>
      <c r="BK50" s="101">
        <f t="shared" si="131"/>
        <v>56.468181531076304</v>
      </c>
      <c r="BL50" s="101">
        <f t="shared" si="19"/>
        <v>141.46686306215261</v>
      </c>
      <c r="BM50" s="96">
        <f t="shared" si="80"/>
        <v>955.55843010121771</v>
      </c>
      <c r="BN50" s="124">
        <f t="shared" si="20"/>
        <v>887.67804857014141</v>
      </c>
      <c r="BO50" s="135"/>
      <c r="BP50" s="101">
        <f t="shared" si="133"/>
        <v>757.62338550798881</v>
      </c>
      <c r="BQ50" s="101">
        <f t="shared" si="21"/>
        <v>56.468181531076304</v>
      </c>
      <c r="BR50" s="101">
        <f t="shared" si="22"/>
        <v>73.586481531076302</v>
      </c>
      <c r="BS50" s="96">
        <f t="shared" si="81"/>
        <v>887.67804857014141</v>
      </c>
      <c r="BT50" s="124"/>
      <c r="BU50" s="135"/>
      <c r="BV50" s="101"/>
      <c r="BW50" s="101"/>
      <c r="BX50" s="101"/>
      <c r="BY50" s="96">
        <f t="shared" si="82"/>
        <v>0</v>
      </c>
      <c r="BZ50" s="124">
        <f t="shared" si="23"/>
        <v>984.08893010121778</v>
      </c>
      <c r="CA50" s="135"/>
      <c r="CB50" s="101">
        <f t="shared" si="109"/>
        <v>757.62338550798881</v>
      </c>
      <c r="CC50" s="101">
        <f t="shared" si="127"/>
        <v>56.468181531076304</v>
      </c>
      <c r="CD50" s="101">
        <f t="shared" si="24"/>
        <v>169.9973630621526</v>
      </c>
      <c r="CE50" s="96">
        <f t="shared" si="83"/>
        <v>984.08893010121778</v>
      </c>
      <c r="CF50" s="124">
        <f t="shared" si="84"/>
        <v>1154.0862931633703</v>
      </c>
      <c r="CG50" s="135"/>
      <c r="CH50" s="101">
        <f t="shared" si="110"/>
        <v>757.62338550798881</v>
      </c>
      <c r="CI50" s="101">
        <f t="shared" si="25"/>
        <v>56.468181531076304</v>
      </c>
      <c r="CJ50" s="101">
        <f t="shared" si="26"/>
        <v>339.9947261243052</v>
      </c>
      <c r="CK50" s="96">
        <f t="shared" si="85"/>
        <v>1154.0862931633703</v>
      </c>
      <c r="CL50" s="124">
        <f t="shared" si="128"/>
        <v>899.09024857014151</v>
      </c>
      <c r="CM50" s="135"/>
      <c r="CN50" s="101">
        <f t="shared" si="132"/>
        <v>757.62338550798881</v>
      </c>
      <c r="CO50" s="101">
        <f t="shared" si="27"/>
        <v>56.468181531076304</v>
      </c>
      <c r="CP50" s="101">
        <f t="shared" si="28"/>
        <v>84.998681531076301</v>
      </c>
      <c r="CQ50" s="96">
        <f t="shared" si="86"/>
        <v>899.0902485701414</v>
      </c>
      <c r="CR50" s="124"/>
      <c r="CS50" s="135"/>
      <c r="CT50" s="101"/>
      <c r="CU50" s="101"/>
      <c r="CV50" s="101"/>
      <c r="CW50" s="96">
        <f t="shared" si="87"/>
        <v>0</v>
      </c>
      <c r="CX50" s="124"/>
      <c r="CY50" s="135"/>
      <c r="CZ50" s="101"/>
      <c r="DA50" s="101"/>
      <c r="DB50" s="101"/>
      <c r="DC50" s="96">
        <f t="shared" si="88"/>
        <v>0</v>
      </c>
      <c r="DD50" s="124"/>
      <c r="DE50" s="135"/>
      <c r="DF50" s="101"/>
      <c r="DG50" s="101"/>
      <c r="DH50" s="101"/>
      <c r="DI50" s="96">
        <f t="shared" si="89"/>
        <v>0</v>
      </c>
      <c r="DJ50" s="124"/>
      <c r="DK50" s="125"/>
      <c r="DL50" s="101"/>
      <c r="DM50" s="101"/>
      <c r="DN50" s="101"/>
      <c r="DO50" s="96">
        <f t="shared" si="90"/>
        <v>0</v>
      </c>
      <c r="DP50" s="124">
        <f t="shared" si="29"/>
        <v>1135.8563844552687</v>
      </c>
      <c r="DQ50" s="125"/>
      <c r="DR50" s="101">
        <f t="shared" si="111"/>
        <v>757.62338550798881</v>
      </c>
      <c r="DS50" s="101">
        <f t="shared" si="30"/>
        <v>56.468181531076304</v>
      </c>
      <c r="DT50" s="101">
        <f t="shared" si="31"/>
        <v>321.76481741620341</v>
      </c>
      <c r="DU50" s="96">
        <f t="shared" si="91"/>
        <v>1135.8563844552687</v>
      </c>
      <c r="DV50" s="94">
        <f t="shared" si="32"/>
        <v>1170.0929844552686</v>
      </c>
      <c r="DW50" s="95"/>
      <c r="DX50" s="101">
        <f t="shared" si="112"/>
        <v>757.62338550798881</v>
      </c>
      <c r="DY50" s="101">
        <f t="shared" si="33"/>
        <v>56.468181531076304</v>
      </c>
      <c r="DZ50" s="101">
        <f t="shared" si="34"/>
        <v>356.00141741620348</v>
      </c>
      <c r="EA50" s="96">
        <f t="shared" si="92"/>
        <v>1170.0929844552686</v>
      </c>
      <c r="EB50" s="124">
        <f t="shared" si="35"/>
        <v>1145.5641572782431</v>
      </c>
      <c r="EC50" s="125"/>
      <c r="ED50" s="101">
        <f t="shared" si="113"/>
        <v>757.62338550798881</v>
      </c>
      <c r="EE50" s="101">
        <f t="shared" si="36"/>
        <v>56.468181531076304</v>
      </c>
      <c r="EF50" s="101">
        <f t="shared" si="37"/>
        <v>331.47259023917803</v>
      </c>
      <c r="EG50" s="96">
        <f t="shared" si="93"/>
        <v>1145.5641572782431</v>
      </c>
      <c r="EH50" s="124">
        <f t="shared" si="38"/>
        <v>993.20388445526851</v>
      </c>
      <c r="EI50" s="125"/>
      <c r="EJ50" s="115">
        <f t="shared" si="114"/>
        <v>757.62338550798881</v>
      </c>
      <c r="EK50" s="101">
        <f t="shared" si="39"/>
        <v>56.468181531076304</v>
      </c>
      <c r="EL50" s="101">
        <f t="shared" si="40"/>
        <v>179.1123174162035</v>
      </c>
      <c r="EM50" s="96">
        <f t="shared" si="94"/>
        <v>993.20388445526862</v>
      </c>
      <c r="EN50" s="124">
        <f t="shared" si="41"/>
        <v>1033.1465844552686</v>
      </c>
      <c r="EO50" s="125"/>
      <c r="EP50" s="101">
        <f t="shared" si="115"/>
        <v>757.62338550798881</v>
      </c>
      <c r="EQ50" s="101">
        <f t="shared" si="42"/>
        <v>56.468181531076304</v>
      </c>
      <c r="ER50" s="101">
        <f t="shared" si="43"/>
        <v>219.0550174162035</v>
      </c>
      <c r="ES50" s="96">
        <f t="shared" si="95"/>
        <v>1033.1465844552686</v>
      </c>
      <c r="ET50" s="124">
        <f t="shared" si="44"/>
        <v>803.69286756421479</v>
      </c>
      <c r="EU50" s="125"/>
      <c r="EV50" s="92">
        <f t="shared" si="116"/>
        <v>606.0987084063911</v>
      </c>
      <c r="EW50" s="92">
        <f t="shared" si="96"/>
        <v>45.174545224861042</v>
      </c>
      <c r="EX50" s="92">
        <f t="shared" si="45"/>
        <v>152.41961393296276</v>
      </c>
      <c r="EY50" s="96">
        <f t="shared" si="97"/>
        <v>803.69286756421491</v>
      </c>
      <c r="EZ50" s="124">
        <f t="shared" si="46"/>
        <v>789.99822756421486</v>
      </c>
      <c r="FA50" s="125"/>
      <c r="FB50" s="92">
        <f t="shared" si="117"/>
        <v>606.0987084063911</v>
      </c>
      <c r="FC50" s="92">
        <f t="shared" si="98"/>
        <v>45.174545224861042</v>
      </c>
      <c r="FD50" s="92">
        <f t="shared" si="47"/>
        <v>138.72497393296277</v>
      </c>
      <c r="FE50" s="96">
        <f t="shared" si="99"/>
        <v>789.99822756421486</v>
      </c>
      <c r="FF50" s="171">
        <f t="shared" si="48"/>
        <v>789.99822756421486</v>
      </c>
      <c r="FG50" s="171"/>
      <c r="FH50" s="92">
        <f t="shared" si="118"/>
        <v>606.0987084063911</v>
      </c>
      <c r="FI50" s="92">
        <f t="shared" si="100"/>
        <v>45.174545224861042</v>
      </c>
      <c r="FJ50" s="92">
        <f t="shared" si="101"/>
        <v>138.72497393296277</v>
      </c>
      <c r="FK50" s="96">
        <f t="shared" si="102"/>
        <v>789.99822756421486</v>
      </c>
      <c r="FL50" s="124">
        <f t="shared" si="49"/>
        <v>1004.6160844552685</v>
      </c>
      <c r="FM50" s="125"/>
      <c r="FN50" s="101">
        <f t="shared" si="119"/>
        <v>757.62338550798881</v>
      </c>
      <c r="FO50" s="101">
        <f t="shared" si="50"/>
        <v>56.468181531076304</v>
      </c>
      <c r="FP50" s="101">
        <f t="shared" si="51"/>
        <v>190.52451741620345</v>
      </c>
      <c r="FQ50" s="96">
        <f t="shared" si="103"/>
        <v>1004.6160844552686</v>
      </c>
      <c r="FR50" s="126">
        <f t="shared" si="52"/>
        <v>1073.0892844552684</v>
      </c>
      <c r="FS50" s="127"/>
      <c r="FT50" s="101">
        <f t="shared" si="120"/>
        <v>757.62338550798881</v>
      </c>
      <c r="FU50" s="101">
        <f t="shared" si="53"/>
        <v>56.468181531076304</v>
      </c>
      <c r="FV50" s="101">
        <f t="shared" si="54"/>
        <v>258.99771741620344</v>
      </c>
      <c r="FW50" s="96">
        <f t="shared" si="104"/>
        <v>1073.0892844552686</v>
      </c>
      <c r="FX50" s="124">
        <f t="shared" si="55"/>
        <v>921.79608487635676</v>
      </c>
      <c r="FY50" s="125"/>
      <c r="FZ50" s="101">
        <f t="shared" si="121"/>
        <v>757.62338550798881</v>
      </c>
      <c r="GA50" s="101">
        <f t="shared" si="56"/>
        <v>56.468181531076304</v>
      </c>
      <c r="GB50" s="101">
        <f t="shared" si="57"/>
        <v>107.70451783729156</v>
      </c>
      <c r="GC50" s="92">
        <f t="shared" si="105"/>
        <v>921.79608487635664</v>
      </c>
      <c r="GD50" s="124">
        <f t="shared" si="58"/>
        <v>972.67673010121769</v>
      </c>
      <c r="GE50" s="125"/>
      <c r="GF50" s="101">
        <f t="shared" si="122"/>
        <v>757.62338550798881</v>
      </c>
      <c r="GG50" s="101">
        <f t="shared" si="59"/>
        <v>56.468181531076304</v>
      </c>
      <c r="GH50" s="101">
        <f t="shared" si="60"/>
        <v>158.58516306215262</v>
      </c>
      <c r="GI50" s="124">
        <f t="shared" si="61"/>
        <v>989.79503010121766</v>
      </c>
      <c r="GJ50" s="125"/>
      <c r="GK50" s="101">
        <f t="shared" si="62"/>
        <v>757.62338550798881</v>
      </c>
      <c r="GL50" s="101">
        <f t="shared" si="63"/>
        <v>56.468181531076304</v>
      </c>
      <c r="GM50" s="101">
        <f>(GJ29*(D20+D24)+(30/60)*D2)*1.25</f>
        <v>175.70346306215259</v>
      </c>
      <c r="GN50" s="124">
        <f t="shared" si="64"/>
        <v>1037.1482572782431</v>
      </c>
      <c r="GO50" s="125"/>
      <c r="GP50" s="103">
        <f>($D$50 *2*($D$16+$D$12)+$E$50*$D$6)*1.25</f>
        <v>757.62338550798881</v>
      </c>
      <c r="GQ50" s="101">
        <f t="shared" si="65"/>
        <v>56.468181531076304</v>
      </c>
      <c r="GR50" s="101">
        <f t="shared" si="66"/>
        <v>223.05669023917804</v>
      </c>
      <c r="GS50" s="124">
        <f t="shared" si="67"/>
        <v>957.26285727824325</v>
      </c>
      <c r="GT50" s="125"/>
      <c r="GU50" s="103">
        <f>($D$50 *2*($D$16+$D$12)+$E$50*$D$6)*1.25</f>
        <v>757.62338550798881</v>
      </c>
      <c r="GV50" s="101">
        <f t="shared" si="68"/>
        <v>56.468181531076304</v>
      </c>
      <c r="GW50" s="101">
        <f t="shared" si="69"/>
        <v>143.17129023917806</v>
      </c>
      <c r="GX50" s="124">
        <f t="shared" si="70"/>
        <v>1192.9173844552683</v>
      </c>
      <c r="GY50" s="125"/>
      <c r="GZ50" s="103">
        <f>($D$50 *2*($D$16+$D$12)+$E$50*$D$6)*1.25</f>
        <v>757.62338550798881</v>
      </c>
      <c r="HA50" s="101">
        <f t="shared" si="71"/>
        <v>56.468181531076304</v>
      </c>
      <c r="HB50" s="101">
        <f t="shared" si="72"/>
        <v>143.17129023917806</v>
      </c>
    </row>
    <row r="51" spans="1:210" ht="26.25" x14ac:dyDescent="0.25">
      <c r="A51" s="61" t="s">
        <v>93</v>
      </c>
      <c r="B51" s="62">
        <v>646795</v>
      </c>
      <c r="C51" s="66" t="s">
        <v>94</v>
      </c>
      <c r="D51" s="64">
        <v>49</v>
      </c>
      <c r="E51" s="65">
        <f t="shared" si="0"/>
        <v>1.6333333333333333</v>
      </c>
      <c r="F51" s="124">
        <f t="shared" si="1"/>
        <v>1333.6665092567187</v>
      </c>
      <c r="G51" s="125"/>
      <c r="H51" s="115">
        <f t="shared" si="129"/>
        <v>928.08864724728642</v>
      </c>
      <c r="I51" s="115">
        <f>15/60*(D2)*1.25</f>
        <v>56.468181531076304</v>
      </c>
      <c r="J51" s="101">
        <f t="shared" si="2"/>
        <v>349.1096804783561</v>
      </c>
      <c r="K51" s="93">
        <f t="shared" si="73"/>
        <v>1333.6665092567189</v>
      </c>
      <c r="L51" s="94">
        <f t="shared" si="134"/>
        <v>1126.0236918405153</v>
      </c>
      <c r="M51" s="95"/>
      <c r="N51" s="101">
        <f t="shared" si="123"/>
        <v>928.08864724728642</v>
      </c>
      <c r="O51" s="101">
        <f t="shared" si="4"/>
        <v>56.468181531076304</v>
      </c>
      <c r="P51" s="101">
        <f t="shared" si="5"/>
        <v>141.46686306215261</v>
      </c>
      <c r="Q51" s="92">
        <f t="shared" si="74"/>
        <v>1126.0236918405153</v>
      </c>
      <c r="R51" s="94"/>
      <c r="S51" s="95"/>
      <c r="T51" s="101"/>
      <c r="U51" s="101"/>
      <c r="V51" s="101"/>
      <c r="W51" s="92">
        <f t="shared" si="6"/>
        <v>0</v>
      </c>
      <c r="X51" s="94"/>
      <c r="Y51" s="95"/>
      <c r="Z51" s="101"/>
      <c r="AA51" s="101"/>
      <c r="AB51" s="101"/>
      <c r="AC51" s="96">
        <f t="shared" si="7"/>
        <v>0</v>
      </c>
      <c r="AD51" s="94"/>
      <c r="AE51" s="95"/>
      <c r="AF51" s="101"/>
      <c r="AG51" s="101"/>
      <c r="AH51" s="101"/>
      <c r="AI51" s="96">
        <f t="shared" si="75"/>
        <v>0</v>
      </c>
      <c r="AJ51" s="124"/>
      <c r="AK51" s="125"/>
      <c r="AL51" s="101"/>
      <c r="AM51" s="101"/>
      <c r="AN51" s="101"/>
      <c r="AO51" s="96">
        <f t="shared" si="76"/>
        <v>0</v>
      </c>
      <c r="AP51" s="94">
        <f t="shared" si="8"/>
        <v>1073.0099374864644</v>
      </c>
      <c r="AQ51" s="95"/>
      <c r="AR51" s="101">
        <f t="shared" si="124"/>
        <v>928.08864724728642</v>
      </c>
      <c r="AS51" s="101">
        <f t="shared" si="9"/>
        <v>56.468181531076304</v>
      </c>
      <c r="AT51" s="101">
        <f t="shared" si="10"/>
        <v>88.453108708101738</v>
      </c>
      <c r="AU51" s="96">
        <f t="shared" si="77"/>
        <v>1073.0099374864644</v>
      </c>
      <c r="AV51" s="124">
        <f t="shared" si="11"/>
        <v>1154.5541918405152</v>
      </c>
      <c r="AW51" s="135"/>
      <c r="AX51" s="102">
        <f t="shared" si="106"/>
        <v>928.08864724728642</v>
      </c>
      <c r="AY51" s="101">
        <f t="shared" si="12"/>
        <v>56.468181531076304</v>
      </c>
      <c r="AZ51" s="101">
        <f t="shared" si="13"/>
        <v>169.9973630621526</v>
      </c>
      <c r="BA51" s="96">
        <f t="shared" si="78"/>
        <v>1154.5541918405154</v>
      </c>
      <c r="BB51" s="124">
        <f t="shared" si="14"/>
        <v>1183.0846918405152</v>
      </c>
      <c r="BC51" s="135"/>
      <c r="BD51" s="101">
        <f t="shared" si="107"/>
        <v>928.08864724728642</v>
      </c>
      <c r="BE51" s="101">
        <f t="shared" si="15"/>
        <v>56.468181531076304</v>
      </c>
      <c r="BF51" s="101">
        <f t="shared" si="16"/>
        <v>198.52786306215256</v>
      </c>
      <c r="BG51" s="96">
        <f t="shared" si="79"/>
        <v>1183.0846918405152</v>
      </c>
      <c r="BH51" s="124">
        <f>(BI$29*($D$20+$D$24)+$D51*2*($D$16+$D$12)+BI$30*$D$2+$E51*$D$60)*1.25</f>
        <v>891.13060210664287</v>
      </c>
      <c r="BI51" s="135"/>
      <c r="BJ51" s="101">
        <f t="shared" si="126"/>
        <v>928.08864724728642</v>
      </c>
      <c r="BK51" s="101">
        <f t="shared" si="131"/>
        <v>56.468181531076304</v>
      </c>
      <c r="BL51" s="101">
        <f t="shared" si="19"/>
        <v>141.46686306215261</v>
      </c>
      <c r="BM51" s="96">
        <f t="shared" si="80"/>
        <v>1126.0236918405153</v>
      </c>
      <c r="BN51" s="124">
        <f t="shared" si="20"/>
        <v>1058.1433103094389</v>
      </c>
      <c r="BO51" s="135"/>
      <c r="BP51" s="101">
        <f t="shared" si="133"/>
        <v>928.08864724728642</v>
      </c>
      <c r="BQ51" s="101">
        <f t="shared" si="21"/>
        <v>56.468181531076304</v>
      </c>
      <c r="BR51" s="101">
        <f t="shared" si="22"/>
        <v>73.586481531076302</v>
      </c>
      <c r="BS51" s="96">
        <f t="shared" si="81"/>
        <v>1058.1433103094391</v>
      </c>
      <c r="BT51" s="124"/>
      <c r="BU51" s="135"/>
      <c r="BV51" s="101"/>
      <c r="BW51" s="101"/>
      <c r="BX51" s="101"/>
      <c r="BY51" s="96">
        <f t="shared" si="82"/>
        <v>0</v>
      </c>
      <c r="BZ51" s="124">
        <f t="shared" si="23"/>
        <v>1154.5541918405152</v>
      </c>
      <c r="CA51" s="135"/>
      <c r="CB51" s="101">
        <f t="shared" si="109"/>
        <v>928.08864724728642</v>
      </c>
      <c r="CC51" s="101">
        <f t="shared" si="127"/>
        <v>56.468181531076304</v>
      </c>
      <c r="CD51" s="101">
        <f t="shared" si="24"/>
        <v>169.9973630621526</v>
      </c>
      <c r="CE51" s="96">
        <f t="shared" si="83"/>
        <v>1154.5541918405154</v>
      </c>
      <c r="CF51" s="124">
        <f t="shared" si="84"/>
        <v>1324.5515549026677</v>
      </c>
      <c r="CG51" s="135"/>
      <c r="CH51" s="101">
        <f t="shared" si="110"/>
        <v>928.08864724728642</v>
      </c>
      <c r="CI51" s="101">
        <f t="shared" si="25"/>
        <v>56.468181531076304</v>
      </c>
      <c r="CJ51" s="101">
        <f t="shared" si="26"/>
        <v>339.9947261243052</v>
      </c>
      <c r="CK51" s="96">
        <f t="shared" si="85"/>
        <v>1324.5515549026679</v>
      </c>
      <c r="CL51" s="124">
        <f t="shared" si="128"/>
        <v>1069.5555103094389</v>
      </c>
      <c r="CM51" s="135"/>
      <c r="CN51" s="101">
        <f t="shared" si="132"/>
        <v>928.08864724728642</v>
      </c>
      <c r="CO51" s="101">
        <f t="shared" si="27"/>
        <v>56.468181531076304</v>
      </c>
      <c r="CP51" s="101">
        <f t="shared" si="28"/>
        <v>84.998681531076301</v>
      </c>
      <c r="CQ51" s="96">
        <f t="shared" si="86"/>
        <v>1069.5555103094391</v>
      </c>
      <c r="CR51" s="124"/>
      <c r="CS51" s="135"/>
      <c r="CT51" s="101"/>
      <c r="CU51" s="101"/>
      <c r="CV51" s="101"/>
      <c r="CW51" s="96">
        <f t="shared" si="87"/>
        <v>0</v>
      </c>
      <c r="CX51" s="124"/>
      <c r="CY51" s="135"/>
      <c r="CZ51" s="101"/>
      <c r="DA51" s="101"/>
      <c r="DB51" s="101"/>
      <c r="DC51" s="96">
        <f t="shared" si="88"/>
        <v>0</v>
      </c>
      <c r="DD51" s="124"/>
      <c r="DE51" s="135"/>
      <c r="DF51" s="101"/>
      <c r="DG51" s="101"/>
      <c r="DH51" s="101"/>
      <c r="DI51" s="96">
        <f t="shared" si="89"/>
        <v>0</v>
      </c>
      <c r="DJ51" s="124"/>
      <c r="DK51" s="125"/>
      <c r="DL51" s="101"/>
      <c r="DM51" s="101"/>
      <c r="DN51" s="101"/>
      <c r="DO51" s="96">
        <f t="shared" si="90"/>
        <v>0</v>
      </c>
      <c r="DP51" s="124">
        <f t="shared" si="29"/>
        <v>1306.321646194566</v>
      </c>
      <c r="DQ51" s="125"/>
      <c r="DR51" s="101">
        <f t="shared" si="111"/>
        <v>928.08864724728642</v>
      </c>
      <c r="DS51" s="101">
        <f t="shared" si="30"/>
        <v>56.468181531076304</v>
      </c>
      <c r="DT51" s="101">
        <f t="shared" si="31"/>
        <v>321.76481741620341</v>
      </c>
      <c r="DU51" s="96">
        <f t="shared" si="91"/>
        <v>1306.3216461945663</v>
      </c>
      <c r="DV51" s="94">
        <f t="shared" si="32"/>
        <v>1340.5582461945662</v>
      </c>
      <c r="DW51" s="95"/>
      <c r="DX51" s="101">
        <f t="shared" si="112"/>
        <v>928.08864724728642</v>
      </c>
      <c r="DY51" s="101">
        <f t="shared" si="33"/>
        <v>56.468181531076304</v>
      </c>
      <c r="DZ51" s="101">
        <f t="shared" si="34"/>
        <v>356.00141741620348</v>
      </c>
      <c r="EA51" s="96">
        <f t="shared" si="92"/>
        <v>1340.5582461945662</v>
      </c>
      <c r="EB51" s="124">
        <f t="shared" si="35"/>
        <v>1316.0294190175407</v>
      </c>
      <c r="EC51" s="125"/>
      <c r="ED51" s="101">
        <f t="shared" si="113"/>
        <v>928.08864724728642</v>
      </c>
      <c r="EE51" s="101">
        <f t="shared" si="36"/>
        <v>56.468181531076304</v>
      </c>
      <c r="EF51" s="101">
        <f t="shared" si="37"/>
        <v>331.47259023917803</v>
      </c>
      <c r="EG51" s="96">
        <f t="shared" si="93"/>
        <v>1316.0294190175407</v>
      </c>
      <c r="EH51" s="124">
        <f t="shared" si="38"/>
        <v>1163.6691461945659</v>
      </c>
      <c r="EI51" s="125"/>
      <c r="EJ51" s="115">
        <f t="shared" si="114"/>
        <v>928.08864724728642</v>
      </c>
      <c r="EK51" s="101">
        <f t="shared" si="39"/>
        <v>56.468181531076304</v>
      </c>
      <c r="EL51" s="101">
        <f t="shared" si="40"/>
        <v>179.1123174162035</v>
      </c>
      <c r="EM51" s="96">
        <f t="shared" si="94"/>
        <v>1163.6691461945661</v>
      </c>
      <c r="EN51" s="124">
        <f t="shared" si="41"/>
        <v>1203.6118461945659</v>
      </c>
      <c r="EO51" s="125"/>
      <c r="EP51" s="101">
        <f t="shared" si="115"/>
        <v>928.08864724728642</v>
      </c>
      <c r="EQ51" s="101">
        <f t="shared" si="42"/>
        <v>56.468181531076304</v>
      </c>
      <c r="ER51" s="101">
        <f t="shared" si="43"/>
        <v>219.0550174162035</v>
      </c>
      <c r="ES51" s="96">
        <f t="shared" si="95"/>
        <v>1203.6118461945662</v>
      </c>
      <c r="ET51" s="124">
        <f t="shared" si="44"/>
        <v>940.06507695565278</v>
      </c>
      <c r="EU51" s="125"/>
      <c r="EV51" s="92">
        <f t="shared" si="116"/>
        <v>742.47091779782909</v>
      </c>
      <c r="EW51" s="92">
        <f t="shared" si="96"/>
        <v>45.174545224861042</v>
      </c>
      <c r="EX51" s="92">
        <f t="shared" si="45"/>
        <v>152.41961393296276</v>
      </c>
      <c r="EY51" s="96">
        <f t="shared" si="97"/>
        <v>940.0650769556529</v>
      </c>
      <c r="EZ51" s="124">
        <f t="shared" si="46"/>
        <v>926.37043695565285</v>
      </c>
      <c r="FA51" s="125"/>
      <c r="FB51" s="92">
        <f t="shared" si="117"/>
        <v>742.47091779782909</v>
      </c>
      <c r="FC51" s="92">
        <f t="shared" si="98"/>
        <v>45.174545224861042</v>
      </c>
      <c r="FD51" s="92">
        <f t="shared" si="47"/>
        <v>138.72497393296277</v>
      </c>
      <c r="FE51" s="96">
        <f t="shared" si="99"/>
        <v>926.37043695565285</v>
      </c>
      <c r="FF51" s="171">
        <f t="shared" si="48"/>
        <v>926.37043695565285</v>
      </c>
      <c r="FG51" s="171"/>
      <c r="FH51" s="92">
        <f t="shared" si="118"/>
        <v>742.47091779782909</v>
      </c>
      <c r="FI51" s="92">
        <f t="shared" si="100"/>
        <v>45.174545224861042</v>
      </c>
      <c r="FJ51" s="92">
        <f t="shared" si="101"/>
        <v>138.72497393296277</v>
      </c>
      <c r="FK51" s="96">
        <f t="shared" si="102"/>
        <v>926.37043695565285</v>
      </c>
      <c r="FL51" s="124">
        <f t="shared" si="49"/>
        <v>1175.0813461945659</v>
      </c>
      <c r="FM51" s="125"/>
      <c r="FN51" s="101">
        <f t="shared" si="119"/>
        <v>928.08864724728642</v>
      </c>
      <c r="FO51" s="101">
        <f t="shared" si="50"/>
        <v>56.468181531076304</v>
      </c>
      <c r="FP51" s="101">
        <f t="shared" si="51"/>
        <v>190.52451741620345</v>
      </c>
      <c r="FQ51" s="96">
        <f t="shared" si="103"/>
        <v>1175.0813461945661</v>
      </c>
      <c r="FR51" s="126">
        <f t="shared" si="52"/>
        <v>1243.554546194566</v>
      </c>
      <c r="FS51" s="127"/>
      <c r="FT51" s="101">
        <f t="shared" si="120"/>
        <v>928.08864724728642</v>
      </c>
      <c r="FU51" s="101">
        <f t="shared" si="53"/>
        <v>56.468181531076304</v>
      </c>
      <c r="FV51" s="101">
        <f t="shared" si="54"/>
        <v>258.99771741620344</v>
      </c>
      <c r="FW51" s="96">
        <f t="shared" si="104"/>
        <v>1243.5545461945662</v>
      </c>
      <c r="FX51" s="124">
        <f t="shared" si="55"/>
        <v>1092.2613466156542</v>
      </c>
      <c r="FY51" s="125"/>
      <c r="FZ51" s="101">
        <f t="shared" si="121"/>
        <v>928.08864724728642</v>
      </c>
      <c r="GA51" s="101">
        <f t="shared" si="56"/>
        <v>56.468181531076304</v>
      </c>
      <c r="GB51" s="101">
        <f t="shared" si="57"/>
        <v>107.70451783729156</v>
      </c>
      <c r="GC51" s="92">
        <f t="shared" si="105"/>
        <v>1092.2613466156542</v>
      </c>
      <c r="GD51" s="124">
        <f t="shared" si="58"/>
        <v>1143.1419918405152</v>
      </c>
      <c r="GE51" s="125"/>
      <c r="GF51" s="101">
        <f t="shared" si="122"/>
        <v>928.08864724728642</v>
      </c>
      <c r="GG51" s="101">
        <f t="shared" si="59"/>
        <v>56.468181531076304</v>
      </c>
      <c r="GH51" s="101">
        <f t="shared" si="60"/>
        <v>158.58516306215262</v>
      </c>
      <c r="GI51" s="124">
        <f t="shared" si="61"/>
        <v>1160.260291840515</v>
      </c>
      <c r="GJ51" s="125"/>
      <c r="GK51" s="101">
        <f t="shared" si="62"/>
        <v>928.08864724728642</v>
      </c>
      <c r="GL51" s="101">
        <f t="shared" si="63"/>
        <v>56.468181531076304</v>
      </c>
      <c r="GM51" s="101">
        <f>(GJ29*(D20+D24)+(30/60)*D2)*1.25</f>
        <v>175.70346306215259</v>
      </c>
      <c r="GN51" s="124">
        <f t="shared" si="64"/>
        <v>1207.6135190175407</v>
      </c>
      <c r="GO51" s="125"/>
      <c r="GP51" s="103">
        <f>($D$51 *2*($D$16+$D$12)+$E$51*$D$6)*1.25</f>
        <v>928.08864724728642</v>
      </c>
      <c r="GQ51" s="101">
        <f t="shared" si="65"/>
        <v>56.468181531076304</v>
      </c>
      <c r="GR51" s="101">
        <f t="shared" si="66"/>
        <v>223.05669023917804</v>
      </c>
      <c r="GS51" s="124">
        <f t="shared" si="67"/>
        <v>1127.7281190175406</v>
      </c>
      <c r="GT51" s="125"/>
      <c r="GU51" s="103">
        <f>($D$51 *2*($D$16+$D$12)+$E$51*$D$6)*1.25</f>
        <v>928.08864724728642</v>
      </c>
      <c r="GV51" s="101">
        <f t="shared" si="68"/>
        <v>56.468181531076304</v>
      </c>
      <c r="GW51" s="101">
        <f t="shared" si="69"/>
        <v>143.17129023917806</v>
      </c>
      <c r="GX51" s="124">
        <f t="shared" si="70"/>
        <v>1363.382646194566</v>
      </c>
      <c r="GY51" s="125"/>
      <c r="GZ51" s="103">
        <f>($D$51 *2*($D$16+$D$12)+$E$51*$D$6)*1.25</f>
        <v>928.08864724728642</v>
      </c>
      <c r="HA51" s="101">
        <f t="shared" si="71"/>
        <v>56.468181531076304</v>
      </c>
      <c r="HB51" s="101">
        <f t="shared" si="72"/>
        <v>143.17129023917806</v>
      </c>
    </row>
    <row r="52" spans="1:210" x14ac:dyDescent="0.25">
      <c r="A52" s="61"/>
      <c r="B52" s="62"/>
      <c r="C52" s="66" t="s">
        <v>95</v>
      </c>
      <c r="D52" s="64">
        <v>57</v>
      </c>
      <c r="E52" s="65">
        <f t="shared" si="0"/>
        <v>1.9</v>
      </c>
      <c r="F52" s="124">
        <f t="shared" si="1"/>
        <v>1485.1911863583166</v>
      </c>
      <c r="G52" s="125"/>
      <c r="H52" s="115">
        <f t="shared" si="129"/>
        <v>1079.6133243488841</v>
      </c>
      <c r="I52" s="115">
        <f>15/60*(D2)*1.25</f>
        <v>56.468181531076304</v>
      </c>
      <c r="J52" s="101">
        <f t="shared" si="2"/>
        <v>349.1096804783561</v>
      </c>
      <c r="K52" s="93">
        <f t="shared" si="73"/>
        <v>1485.1911863583164</v>
      </c>
      <c r="L52" s="94">
        <f t="shared" si="134"/>
        <v>1277.548368942113</v>
      </c>
      <c r="M52" s="95"/>
      <c r="N52" s="101">
        <f t="shared" si="123"/>
        <v>1079.6133243488841</v>
      </c>
      <c r="O52" s="101">
        <f t="shared" si="4"/>
        <v>56.468181531076304</v>
      </c>
      <c r="P52" s="101">
        <f t="shared" si="5"/>
        <v>141.46686306215261</v>
      </c>
      <c r="Q52" s="92">
        <f t="shared" si="74"/>
        <v>1277.548368942113</v>
      </c>
      <c r="R52" s="94"/>
      <c r="S52" s="95"/>
      <c r="T52" s="101"/>
      <c r="U52" s="101"/>
      <c r="V52" s="101"/>
      <c r="W52" s="92">
        <f t="shared" si="6"/>
        <v>0</v>
      </c>
      <c r="X52" s="94"/>
      <c r="Y52" s="95"/>
      <c r="Z52" s="101"/>
      <c r="AA52" s="101"/>
      <c r="AB52" s="101"/>
      <c r="AC52" s="96">
        <f t="shared" si="7"/>
        <v>0</v>
      </c>
      <c r="AD52" s="94"/>
      <c r="AE52" s="95"/>
      <c r="AF52" s="101"/>
      <c r="AG52" s="101"/>
      <c r="AH52" s="101"/>
      <c r="AI52" s="96">
        <f t="shared" si="75"/>
        <v>0</v>
      </c>
      <c r="AJ52" s="124"/>
      <c r="AK52" s="125"/>
      <c r="AL52" s="101"/>
      <c r="AM52" s="101"/>
      <c r="AN52" s="101"/>
      <c r="AO52" s="96">
        <f t="shared" si="76"/>
        <v>0</v>
      </c>
      <c r="AP52" s="94">
        <f t="shared" si="8"/>
        <v>1224.5346145880621</v>
      </c>
      <c r="AQ52" s="95"/>
      <c r="AR52" s="101">
        <f t="shared" si="124"/>
        <v>1079.6133243488841</v>
      </c>
      <c r="AS52" s="101">
        <f t="shared" si="9"/>
        <v>56.468181531076304</v>
      </c>
      <c r="AT52" s="101">
        <f t="shared" si="10"/>
        <v>88.453108708101738</v>
      </c>
      <c r="AU52" s="96">
        <f t="shared" si="77"/>
        <v>1224.5346145880621</v>
      </c>
      <c r="AV52" s="124">
        <f t="shared" si="11"/>
        <v>1306.0788689421129</v>
      </c>
      <c r="AW52" s="135"/>
      <c r="AX52" s="102">
        <f t="shared" si="106"/>
        <v>1079.6133243488841</v>
      </c>
      <c r="AY52" s="101">
        <f t="shared" si="12"/>
        <v>56.468181531076304</v>
      </c>
      <c r="AZ52" s="101">
        <f t="shared" si="13"/>
        <v>169.9973630621526</v>
      </c>
      <c r="BA52" s="96">
        <f t="shared" si="78"/>
        <v>1306.0788689421131</v>
      </c>
      <c r="BB52" s="124">
        <f t="shared" si="14"/>
        <v>1334.609368942113</v>
      </c>
      <c r="BC52" s="135"/>
      <c r="BD52" s="101">
        <f t="shared" si="107"/>
        <v>1079.6133243488841</v>
      </c>
      <c r="BE52" s="101">
        <f t="shared" si="15"/>
        <v>56.468181531076304</v>
      </c>
      <c r="BF52" s="101">
        <f t="shared" si="16"/>
        <v>198.52786306215256</v>
      </c>
      <c r="BG52" s="96">
        <f t="shared" si="79"/>
        <v>1334.609368942113</v>
      </c>
      <c r="BH52" s="124">
        <f>(BI$29*($D$20+$D$24)+$D52*2*($D$16+$D$12)+BI$30*$D$2+$E52*$D$6)*1.25</f>
        <v>1277.548368942113</v>
      </c>
      <c r="BI52" s="135"/>
      <c r="BJ52" s="101">
        <f t="shared" si="126"/>
        <v>1079.6133243488841</v>
      </c>
      <c r="BK52" s="101">
        <f t="shared" si="131"/>
        <v>56.468181531076304</v>
      </c>
      <c r="BL52" s="101">
        <f t="shared" si="19"/>
        <v>141.46686306215261</v>
      </c>
      <c r="BM52" s="96">
        <f t="shared" si="80"/>
        <v>1277.548368942113</v>
      </c>
      <c r="BN52" s="124">
        <f t="shared" si="20"/>
        <v>1209.6679874110368</v>
      </c>
      <c r="BO52" s="135"/>
      <c r="BP52" s="101">
        <f t="shared" si="133"/>
        <v>1079.6133243488841</v>
      </c>
      <c r="BQ52" s="101">
        <f t="shared" si="21"/>
        <v>56.468181531076304</v>
      </c>
      <c r="BR52" s="101">
        <f t="shared" si="22"/>
        <v>73.586481531076302</v>
      </c>
      <c r="BS52" s="96">
        <f t="shared" si="81"/>
        <v>1209.6679874110368</v>
      </c>
      <c r="BT52" s="124"/>
      <c r="BU52" s="135"/>
      <c r="BV52" s="101"/>
      <c r="BW52" s="101"/>
      <c r="BX52" s="101"/>
      <c r="BY52" s="96">
        <f t="shared" si="82"/>
        <v>0</v>
      </c>
      <c r="BZ52" s="124">
        <f t="shared" si="23"/>
        <v>1306.0788689421129</v>
      </c>
      <c r="CA52" s="135"/>
      <c r="CB52" s="101">
        <f t="shared" si="109"/>
        <v>1079.6133243488841</v>
      </c>
      <c r="CC52" s="101">
        <f t="shared" si="127"/>
        <v>56.468181531076304</v>
      </c>
      <c r="CD52" s="101">
        <f t="shared" si="24"/>
        <v>169.9973630621526</v>
      </c>
      <c r="CE52" s="96">
        <f t="shared" si="83"/>
        <v>1306.0788689421131</v>
      </c>
      <c r="CF52" s="124">
        <f t="shared" si="84"/>
        <v>1476.0762320042656</v>
      </c>
      <c r="CG52" s="135"/>
      <c r="CH52" s="101">
        <f>(D52 *2*($D$16+$D$12)+E52*$D$60)*1.25</f>
        <v>806.37034241356321</v>
      </c>
      <c r="CI52" s="101">
        <f t="shared" ref="CI52" si="135">15/60*$D$2</f>
        <v>45.174545224861042</v>
      </c>
      <c r="CJ52" s="101">
        <f t="shared" si="26"/>
        <v>339.9947261243052</v>
      </c>
      <c r="CK52" s="96">
        <f t="shared" si="85"/>
        <v>1191.5396137627295</v>
      </c>
      <c r="CL52" s="124">
        <f t="shared" si="128"/>
        <v>1221.0801874110366</v>
      </c>
      <c r="CM52" s="135"/>
      <c r="CN52" s="101">
        <f t="shared" si="132"/>
        <v>1079.6133243488841</v>
      </c>
      <c r="CO52" s="101">
        <f t="shared" si="27"/>
        <v>56.468181531076304</v>
      </c>
      <c r="CP52" s="101">
        <f t="shared" si="28"/>
        <v>84.998681531076301</v>
      </c>
      <c r="CQ52" s="96">
        <f t="shared" si="86"/>
        <v>1221.0801874110368</v>
      </c>
      <c r="CR52" s="124"/>
      <c r="CS52" s="135"/>
      <c r="CT52" s="101"/>
      <c r="CU52" s="101"/>
      <c r="CV52" s="101"/>
      <c r="CW52" s="96">
        <f t="shared" si="87"/>
        <v>0</v>
      </c>
      <c r="CX52" s="124"/>
      <c r="CY52" s="135"/>
      <c r="CZ52" s="101"/>
      <c r="DA52" s="101"/>
      <c r="DB52" s="101"/>
      <c r="DC52" s="96">
        <f t="shared" si="88"/>
        <v>0</v>
      </c>
      <c r="DD52" s="124"/>
      <c r="DE52" s="135"/>
      <c r="DF52" s="101"/>
      <c r="DG52" s="101"/>
      <c r="DH52" s="101"/>
      <c r="DI52" s="96">
        <f t="shared" si="89"/>
        <v>0</v>
      </c>
      <c r="DJ52" s="124"/>
      <c r="DK52" s="125"/>
      <c r="DL52" s="101"/>
      <c r="DM52" s="101"/>
      <c r="DN52" s="101"/>
      <c r="DO52" s="96">
        <f t="shared" si="90"/>
        <v>0</v>
      </c>
      <c r="DP52" s="124">
        <f t="shared" si="29"/>
        <v>1457.846323296164</v>
      </c>
      <c r="DQ52" s="125"/>
      <c r="DR52" s="101">
        <f t="shared" si="111"/>
        <v>1079.6133243488841</v>
      </c>
      <c r="DS52" s="101">
        <f t="shared" si="30"/>
        <v>56.468181531076304</v>
      </c>
      <c r="DT52" s="101">
        <f t="shared" si="31"/>
        <v>321.76481741620341</v>
      </c>
      <c r="DU52" s="96">
        <f t="shared" si="91"/>
        <v>1457.846323296164</v>
      </c>
      <c r="DV52" s="94">
        <f t="shared" si="32"/>
        <v>1492.0829232961637</v>
      </c>
      <c r="DW52" s="95"/>
      <c r="DX52" s="101">
        <f t="shared" si="112"/>
        <v>1079.6133243488841</v>
      </c>
      <c r="DY52" s="101">
        <f t="shared" si="33"/>
        <v>56.468181531076304</v>
      </c>
      <c r="DZ52" s="101">
        <f t="shared" si="34"/>
        <v>356.00141741620348</v>
      </c>
      <c r="EA52" s="96">
        <f t="shared" si="92"/>
        <v>1492.0829232961639</v>
      </c>
      <c r="EB52" s="124">
        <f t="shared" si="35"/>
        <v>1467.5540961191382</v>
      </c>
      <c r="EC52" s="125"/>
      <c r="ED52" s="101">
        <f t="shared" si="113"/>
        <v>1079.6133243488841</v>
      </c>
      <c r="EE52" s="101">
        <f t="shared" si="36"/>
        <v>56.468181531076304</v>
      </c>
      <c r="EF52" s="101">
        <f t="shared" si="37"/>
        <v>331.47259023917803</v>
      </c>
      <c r="EG52" s="96">
        <f t="shared" si="93"/>
        <v>1467.5540961191384</v>
      </c>
      <c r="EH52" s="124">
        <f t="shared" si="38"/>
        <v>1315.1938232961638</v>
      </c>
      <c r="EI52" s="125"/>
      <c r="EJ52" s="115">
        <f t="shared" si="114"/>
        <v>1079.6133243488841</v>
      </c>
      <c r="EK52" s="101">
        <f t="shared" si="39"/>
        <v>56.468181531076304</v>
      </c>
      <c r="EL52" s="101">
        <f t="shared" si="40"/>
        <v>179.1123174162035</v>
      </c>
      <c r="EM52" s="96">
        <f t="shared" si="94"/>
        <v>1315.1938232961638</v>
      </c>
      <c r="EN52" s="124">
        <f t="shared" si="41"/>
        <v>1355.1365232961639</v>
      </c>
      <c r="EO52" s="125"/>
      <c r="EP52" s="101">
        <f t="shared" si="115"/>
        <v>1079.6133243488841</v>
      </c>
      <c r="EQ52" s="101">
        <f t="shared" si="42"/>
        <v>56.468181531076304</v>
      </c>
      <c r="ER52" s="101">
        <f t="shared" si="43"/>
        <v>219.0550174162035</v>
      </c>
      <c r="ES52" s="96">
        <f t="shared" si="95"/>
        <v>1355.1365232961639</v>
      </c>
      <c r="ET52" s="124">
        <f t="shared" si="44"/>
        <v>1061.284818636931</v>
      </c>
      <c r="EU52" s="125"/>
      <c r="EV52" s="92">
        <f t="shared" si="116"/>
        <v>863.69065947910724</v>
      </c>
      <c r="EW52" s="92">
        <f t="shared" si="96"/>
        <v>45.174545224861042</v>
      </c>
      <c r="EX52" s="92">
        <f t="shared" si="45"/>
        <v>152.41961393296276</v>
      </c>
      <c r="EY52" s="96">
        <f t="shared" si="97"/>
        <v>1061.284818636931</v>
      </c>
      <c r="EZ52" s="124">
        <f t="shared" si="46"/>
        <v>1047.5901786369309</v>
      </c>
      <c r="FA52" s="125"/>
      <c r="FB52" s="92">
        <f t="shared" si="117"/>
        <v>863.69065947910724</v>
      </c>
      <c r="FC52" s="92">
        <f t="shared" si="98"/>
        <v>45.174545224861042</v>
      </c>
      <c r="FD52" s="92">
        <f t="shared" si="47"/>
        <v>138.72497393296277</v>
      </c>
      <c r="FE52" s="96">
        <f t="shared" si="99"/>
        <v>1047.5901786369311</v>
      </c>
      <c r="FF52" s="171">
        <f t="shared" si="48"/>
        <v>1047.5901786369309</v>
      </c>
      <c r="FG52" s="171"/>
      <c r="FH52" s="92">
        <f t="shared" si="118"/>
        <v>863.69065947910724</v>
      </c>
      <c r="FI52" s="92">
        <f t="shared" si="100"/>
        <v>45.174545224861042</v>
      </c>
      <c r="FJ52" s="92">
        <f t="shared" si="101"/>
        <v>138.72497393296277</v>
      </c>
      <c r="FK52" s="96">
        <f t="shared" si="102"/>
        <v>1047.5901786369311</v>
      </c>
      <c r="FL52" s="124">
        <f t="shared" si="49"/>
        <v>1326.6060232961638</v>
      </c>
      <c r="FM52" s="125"/>
      <c r="FN52" s="101">
        <f t="shared" si="119"/>
        <v>1079.6133243488841</v>
      </c>
      <c r="FO52" s="101">
        <f t="shared" si="50"/>
        <v>56.468181531076304</v>
      </c>
      <c r="FP52" s="101">
        <f t="shared" si="51"/>
        <v>190.52451741620345</v>
      </c>
      <c r="FQ52" s="96">
        <f t="shared" si="103"/>
        <v>1326.6060232961638</v>
      </c>
      <c r="FR52" s="126">
        <f t="shared" si="52"/>
        <v>1395.0792232961637</v>
      </c>
      <c r="FS52" s="127"/>
      <c r="FT52" s="101">
        <f t="shared" si="120"/>
        <v>1079.6133243488841</v>
      </c>
      <c r="FU52" s="101">
        <f t="shared" si="53"/>
        <v>56.468181531076304</v>
      </c>
      <c r="FV52" s="101">
        <f t="shared" si="54"/>
        <v>258.99771741620344</v>
      </c>
      <c r="FW52" s="96">
        <f t="shared" si="104"/>
        <v>1395.0792232961639</v>
      </c>
      <c r="FX52" s="124">
        <f t="shared" si="55"/>
        <v>1243.786023717252</v>
      </c>
      <c r="FY52" s="125"/>
      <c r="FZ52" s="101">
        <f t="shared" si="121"/>
        <v>1079.6133243488841</v>
      </c>
      <c r="GA52" s="101">
        <f t="shared" si="56"/>
        <v>56.468181531076304</v>
      </c>
      <c r="GB52" s="101">
        <f t="shared" si="57"/>
        <v>107.70451783729156</v>
      </c>
      <c r="GC52" s="92">
        <f t="shared" si="105"/>
        <v>1243.786023717252</v>
      </c>
      <c r="GD52" s="124">
        <f t="shared" si="58"/>
        <v>1294.6666689421131</v>
      </c>
      <c r="GE52" s="125"/>
      <c r="GF52" s="101">
        <f t="shared" si="122"/>
        <v>1079.6133243488841</v>
      </c>
      <c r="GG52" s="101">
        <f t="shared" si="59"/>
        <v>56.468181531076304</v>
      </c>
      <c r="GH52" s="101">
        <f t="shared" si="60"/>
        <v>158.58516306215262</v>
      </c>
      <c r="GI52" s="124">
        <f t="shared" si="61"/>
        <v>1311.784968942113</v>
      </c>
      <c r="GJ52" s="125"/>
      <c r="GK52" s="101">
        <f t="shared" si="62"/>
        <v>1079.6133243488841</v>
      </c>
      <c r="GL52" s="101">
        <f t="shared" si="63"/>
        <v>56.468181531076304</v>
      </c>
      <c r="GM52" s="101">
        <f>(GJ29*(D20+D24)+(30/60)*D2)*1.25</f>
        <v>175.70346306215259</v>
      </c>
      <c r="GN52" s="124">
        <f t="shared" si="64"/>
        <v>1359.1381961191382</v>
      </c>
      <c r="GO52" s="125"/>
      <c r="GP52" s="103">
        <f>($D$52 *2*($D$16+$D$12)+$E$52*$D$6)*1.25</f>
        <v>1079.6133243488841</v>
      </c>
      <c r="GQ52" s="101">
        <f t="shared" si="65"/>
        <v>56.468181531076304</v>
      </c>
      <c r="GR52" s="101">
        <f t="shared" si="66"/>
        <v>223.05669023917804</v>
      </c>
      <c r="GS52" s="124">
        <f t="shared" si="67"/>
        <v>1279.2527961191383</v>
      </c>
      <c r="GT52" s="125"/>
      <c r="GU52" s="103">
        <f>($D$52 *2*($D$16+$D$12)+$E$52*$D$6)*1.25</f>
        <v>1079.6133243488841</v>
      </c>
      <c r="GV52" s="101">
        <f t="shared" si="68"/>
        <v>56.468181531076304</v>
      </c>
      <c r="GW52" s="101">
        <f t="shared" si="69"/>
        <v>143.17129023917806</v>
      </c>
      <c r="GX52" s="124">
        <f t="shared" si="70"/>
        <v>1514.9073232961637</v>
      </c>
      <c r="GY52" s="125"/>
      <c r="GZ52" s="103">
        <f>($D$52 *2*($D$16+$D$12)+$E$52*$D$6)*1.25</f>
        <v>1079.6133243488841</v>
      </c>
      <c r="HA52" s="101">
        <f t="shared" si="71"/>
        <v>56.468181531076304</v>
      </c>
      <c r="HB52" s="101">
        <f t="shared" si="72"/>
        <v>143.17129023917806</v>
      </c>
    </row>
    <row r="53" spans="1:210" s="14" customFormat="1" x14ac:dyDescent="0.25">
      <c r="A53" s="61"/>
      <c r="B53" s="62"/>
      <c r="C53" s="66" t="s">
        <v>96</v>
      </c>
      <c r="D53" s="64">
        <v>67</v>
      </c>
      <c r="E53" s="65">
        <f t="shared" si="0"/>
        <v>2.2333333333333334</v>
      </c>
      <c r="F53" s="126">
        <f t="shared" si="1"/>
        <v>1674.5970327353139</v>
      </c>
      <c r="G53" s="127"/>
      <c r="H53" s="115">
        <f t="shared" si="129"/>
        <v>1269.0191707258814</v>
      </c>
      <c r="I53" s="117">
        <f>15/60*(D2)*1.25</f>
        <v>56.468181531076304</v>
      </c>
      <c r="J53" s="101">
        <f t="shared" si="2"/>
        <v>349.1096804783561</v>
      </c>
      <c r="K53" s="93">
        <f t="shared" si="73"/>
        <v>1674.5970327353136</v>
      </c>
      <c r="L53" s="97">
        <f t="shared" si="134"/>
        <v>1466.9542153191103</v>
      </c>
      <c r="M53" s="98"/>
      <c r="N53" s="101">
        <f t="shared" si="123"/>
        <v>1269.0191707258814</v>
      </c>
      <c r="O53" s="101">
        <f t="shared" si="4"/>
        <v>56.468181531076304</v>
      </c>
      <c r="P53" s="101">
        <f t="shared" si="5"/>
        <v>141.46686306215261</v>
      </c>
      <c r="Q53" s="92">
        <f t="shared" si="74"/>
        <v>1466.9542153191103</v>
      </c>
      <c r="R53" s="97"/>
      <c r="S53" s="98"/>
      <c r="T53" s="101"/>
      <c r="U53" s="101"/>
      <c r="V53" s="101"/>
      <c r="W53" s="92">
        <f t="shared" si="6"/>
        <v>0</v>
      </c>
      <c r="X53" s="97"/>
      <c r="Y53" s="98"/>
      <c r="Z53" s="101"/>
      <c r="AA53" s="101"/>
      <c r="AB53" s="101"/>
      <c r="AC53" s="96">
        <f t="shared" si="7"/>
        <v>0</v>
      </c>
      <c r="AD53" s="97"/>
      <c r="AE53" s="98"/>
      <c r="AF53" s="101"/>
      <c r="AG53" s="101"/>
      <c r="AH53" s="101"/>
      <c r="AI53" s="96">
        <f t="shared" si="75"/>
        <v>0</v>
      </c>
      <c r="AJ53" s="126"/>
      <c r="AK53" s="127"/>
      <c r="AL53" s="101"/>
      <c r="AM53" s="101"/>
      <c r="AN53" s="101"/>
      <c r="AO53" s="96">
        <f t="shared" si="76"/>
        <v>0</v>
      </c>
      <c r="AP53" s="97">
        <f t="shared" si="8"/>
        <v>1413.9404609650594</v>
      </c>
      <c r="AQ53" s="98"/>
      <c r="AR53" s="101">
        <f t="shared" si="124"/>
        <v>1269.0191707258814</v>
      </c>
      <c r="AS53" s="101">
        <f t="shared" si="9"/>
        <v>56.468181531076304</v>
      </c>
      <c r="AT53" s="101">
        <f t="shared" si="10"/>
        <v>88.453108708101738</v>
      </c>
      <c r="AU53" s="96">
        <f t="shared" si="77"/>
        <v>1413.9404609650594</v>
      </c>
      <c r="AV53" s="126">
        <f t="shared" si="11"/>
        <v>1495.4847153191101</v>
      </c>
      <c r="AW53" s="135"/>
      <c r="AX53" s="102">
        <f t="shared" si="106"/>
        <v>1269.0191707258814</v>
      </c>
      <c r="AY53" s="101">
        <f t="shared" si="12"/>
        <v>56.468181531076304</v>
      </c>
      <c r="AZ53" s="101">
        <f t="shared" si="13"/>
        <v>169.9973630621526</v>
      </c>
      <c r="BA53" s="96">
        <f t="shared" si="78"/>
        <v>1495.4847153191104</v>
      </c>
      <c r="BB53" s="126">
        <f t="shared" si="14"/>
        <v>1524.0152153191102</v>
      </c>
      <c r="BC53" s="135"/>
      <c r="BD53" s="101">
        <f t="shared" si="107"/>
        <v>1269.0191707258814</v>
      </c>
      <c r="BE53" s="101">
        <f t="shared" si="15"/>
        <v>56.468181531076304</v>
      </c>
      <c r="BF53" s="101">
        <f t="shared" si="16"/>
        <v>198.52786306215256</v>
      </c>
      <c r="BG53" s="96">
        <f t="shared" si="79"/>
        <v>1524.0152153191102</v>
      </c>
      <c r="BH53" s="126">
        <f>(BI$29*($D$20+$D$24)+$D53*2*($D$16+$D$12)+BI$30*$D$2+$E53*$D$6)*1.25</f>
        <v>1466.9542153191103</v>
      </c>
      <c r="BI53" s="135"/>
      <c r="BJ53" s="101">
        <f t="shared" si="126"/>
        <v>1269.0191707258814</v>
      </c>
      <c r="BK53" s="101">
        <f t="shared" si="131"/>
        <v>56.468181531076304</v>
      </c>
      <c r="BL53" s="101">
        <f t="shared" si="19"/>
        <v>141.46686306215261</v>
      </c>
      <c r="BM53" s="96">
        <f t="shared" si="80"/>
        <v>1466.9542153191103</v>
      </c>
      <c r="BN53" s="126">
        <f t="shared" si="20"/>
        <v>1399.0738337880339</v>
      </c>
      <c r="BO53" s="135"/>
      <c r="BP53" s="101">
        <f t="shared" si="133"/>
        <v>1269.0191707258814</v>
      </c>
      <c r="BQ53" s="101">
        <f t="shared" si="21"/>
        <v>56.468181531076304</v>
      </c>
      <c r="BR53" s="101">
        <f t="shared" si="22"/>
        <v>73.586481531076302</v>
      </c>
      <c r="BS53" s="96">
        <f t="shared" si="81"/>
        <v>1399.0738337880339</v>
      </c>
      <c r="BT53" s="126"/>
      <c r="BU53" s="135"/>
      <c r="BV53" s="101"/>
      <c r="BW53" s="101"/>
      <c r="BX53" s="101"/>
      <c r="BY53" s="96">
        <f t="shared" si="82"/>
        <v>0</v>
      </c>
      <c r="BZ53" s="126">
        <f t="shared" si="23"/>
        <v>1495.4847153191101</v>
      </c>
      <c r="CA53" s="135"/>
      <c r="CB53" s="101">
        <f t="shared" si="109"/>
        <v>1269.0191707258814</v>
      </c>
      <c r="CC53" s="101">
        <f t="shared" si="127"/>
        <v>56.468181531076304</v>
      </c>
      <c r="CD53" s="101">
        <f t="shared" si="24"/>
        <v>169.9973630621526</v>
      </c>
      <c r="CE53" s="96">
        <f t="shared" si="83"/>
        <v>1495.4847153191104</v>
      </c>
      <c r="CF53" s="124">
        <f t="shared" si="84"/>
        <v>1665.4820783812627</v>
      </c>
      <c r="CG53" s="135"/>
      <c r="CH53" s="101">
        <f>(D53 *2*($D$16+$D$12)+E53*$D$60)*1.25</f>
        <v>947.83882353874969</v>
      </c>
      <c r="CI53" s="101">
        <f t="shared" ref="CI53:CI60" si="136">(15/60*$D$2)*1.25</f>
        <v>56.468181531076304</v>
      </c>
      <c r="CJ53" s="101">
        <f t="shared" si="26"/>
        <v>339.9947261243052</v>
      </c>
      <c r="CK53" s="96">
        <f t="shared" si="85"/>
        <v>1344.3017311941312</v>
      </c>
      <c r="CL53" s="126">
        <f t="shared" si="128"/>
        <v>1410.4860337880339</v>
      </c>
      <c r="CM53" s="135"/>
      <c r="CN53" s="101">
        <f t="shared" si="132"/>
        <v>1269.0191707258814</v>
      </c>
      <c r="CO53" s="101">
        <f t="shared" si="27"/>
        <v>56.468181531076304</v>
      </c>
      <c r="CP53" s="101">
        <f t="shared" si="28"/>
        <v>84.998681531076301</v>
      </c>
      <c r="CQ53" s="96">
        <f t="shared" si="86"/>
        <v>1410.4860337880341</v>
      </c>
      <c r="CR53" s="126"/>
      <c r="CS53" s="135"/>
      <c r="CT53" s="101"/>
      <c r="CU53" s="101"/>
      <c r="CV53" s="101"/>
      <c r="CW53" s="96">
        <f t="shared" si="87"/>
        <v>0</v>
      </c>
      <c r="CX53" s="126"/>
      <c r="CY53" s="135"/>
      <c r="CZ53" s="101"/>
      <c r="DA53" s="101"/>
      <c r="DB53" s="101"/>
      <c r="DC53" s="96">
        <f t="shared" si="88"/>
        <v>0</v>
      </c>
      <c r="DD53" s="126"/>
      <c r="DE53" s="135"/>
      <c r="DF53" s="101"/>
      <c r="DG53" s="101"/>
      <c r="DH53" s="101"/>
      <c r="DI53" s="96">
        <f t="shared" si="89"/>
        <v>0</v>
      </c>
      <c r="DJ53" s="126"/>
      <c r="DK53" s="127"/>
      <c r="DL53" s="101"/>
      <c r="DM53" s="101"/>
      <c r="DN53" s="101"/>
      <c r="DO53" s="96">
        <f t="shared" si="90"/>
        <v>0</v>
      </c>
      <c r="DP53" s="126">
        <f t="shared" si="29"/>
        <v>1647.252169673161</v>
      </c>
      <c r="DQ53" s="127"/>
      <c r="DR53" s="101">
        <f t="shared" si="111"/>
        <v>1269.0191707258814</v>
      </c>
      <c r="DS53" s="101">
        <f t="shared" si="30"/>
        <v>56.468181531076304</v>
      </c>
      <c r="DT53" s="101">
        <f t="shared" si="31"/>
        <v>321.76481741620341</v>
      </c>
      <c r="DU53" s="96">
        <f t="shared" si="91"/>
        <v>1647.252169673161</v>
      </c>
      <c r="DV53" s="97">
        <f t="shared" si="32"/>
        <v>1681.4887696731612</v>
      </c>
      <c r="DW53" s="98"/>
      <c r="DX53" s="101">
        <f t="shared" si="112"/>
        <v>1269.0191707258814</v>
      </c>
      <c r="DY53" s="101">
        <f t="shared" si="33"/>
        <v>56.468181531076304</v>
      </c>
      <c r="DZ53" s="101">
        <f t="shared" si="34"/>
        <v>356.00141741620348</v>
      </c>
      <c r="EA53" s="96">
        <f t="shared" si="92"/>
        <v>1681.4887696731612</v>
      </c>
      <c r="EB53" s="126">
        <f t="shared" si="35"/>
        <v>1656.9599424961357</v>
      </c>
      <c r="EC53" s="127"/>
      <c r="ED53" s="101">
        <f t="shared" si="113"/>
        <v>1269.0191707258814</v>
      </c>
      <c r="EE53" s="101">
        <f t="shared" si="36"/>
        <v>56.468181531076304</v>
      </c>
      <c r="EF53" s="101">
        <f t="shared" si="37"/>
        <v>331.47259023917803</v>
      </c>
      <c r="EG53" s="96">
        <f t="shared" si="93"/>
        <v>1656.9599424961357</v>
      </c>
      <c r="EH53" s="126">
        <f t="shared" si="38"/>
        <v>1504.5996696731609</v>
      </c>
      <c r="EI53" s="127"/>
      <c r="EJ53" s="115">
        <f t="shared" si="114"/>
        <v>1269.0191707258814</v>
      </c>
      <c r="EK53" s="101">
        <f t="shared" si="39"/>
        <v>56.468181531076304</v>
      </c>
      <c r="EL53" s="101">
        <f t="shared" si="40"/>
        <v>179.1123174162035</v>
      </c>
      <c r="EM53" s="96">
        <f t="shared" si="94"/>
        <v>1504.5996696731613</v>
      </c>
      <c r="EN53" s="126">
        <f t="shared" si="41"/>
        <v>1544.5423696731609</v>
      </c>
      <c r="EO53" s="127"/>
      <c r="EP53" s="101">
        <f t="shared" si="115"/>
        <v>1269.0191707258814</v>
      </c>
      <c r="EQ53" s="101">
        <f t="shared" si="42"/>
        <v>56.468181531076304</v>
      </c>
      <c r="ER53" s="101">
        <f t="shared" si="43"/>
        <v>219.0550174162035</v>
      </c>
      <c r="ES53" s="96">
        <f t="shared" si="95"/>
        <v>1544.5423696731611</v>
      </c>
      <c r="ET53" s="126">
        <f t="shared" si="44"/>
        <v>1212.8094957385288</v>
      </c>
      <c r="EU53" s="127"/>
      <c r="EV53" s="92">
        <f t="shared" si="116"/>
        <v>1015.2153365807051</v>
      </c>
      <c r="EW53" s="92">
        <f t="shared" si="96"/>
        <v>45.174545224861042</v>
      </c>
      <c r="EX53" s="92">
        <f t="shared" si="45"/>
        <v>152.41961393296276</v>
      </c>
      <c r="EY53" s="96">
        <f t="shared" si="97"/>
        <v>1212.8094957385288</v>
      </c>
      <c r="EZ53" s="126">
        <f t="shared" si="46"/>
        <v>1199.1148557385288</v>
      </c>
      <c r="FA53" s="127"/>
      <c r="FB53" s="92">
        <f t="shared" si="117"/>
        <v>1015.2153365807051</v>
      </c>
      <c r="FC53" s="92">
        <f t="shared" si="98"/>
        <v>45.174545224861042</v>
      </c>
      <c r="FD53" s="92">
        <f t="shared" si="47"/>
        <v>138.72497393296277</v>
      </c>
      <c r="FE53" s="96">
        <f t="shared" si="99"/>
        <v>1199.1148557385288</v>
      </c>
      <c r="FF53" s="172">
        <f t="shared" si="48"/>
        <v>1199.1148557385288</v>
      </c>
      <c r="FG53" s="172"/>
      <c r="FH53" s="92">
        <f t="shared" si="118"/>
        <v>1015.2153365807051</v>
      </c>
      <c r="FI53" s="92">
        <f t="shared" si="100"/>
        <v>45.174545224861042</v>
      </c>
      <c r="FJ53" s="92">
        <f t="shared" si="101"/>
        <v>138.72497393296277</v>
      </c>
      <c r="FK53" s="96">
        <f t="shared" si="102"/>
        <v>1199.1148557385288</v>
      </c>
      <c r="FL53" s="126">
        <f t="shared" si="49"/>
        <v>1516.0118696731611</v>
      </c>
      <c r="FM53" s="127"/>
      <c r="FN53" s="101">
        <f t="shared" si="119"/>
        <v>1269.0191707258814</v>
      </c>
      <c r="FO53" s="101">
        <f t="shared" si="50"/>
        <v>56.468181531076304</v>
      </c>
      <c r="FP53" s="101">
        <f t="shared" si="51"/>
        <v>190.52451741620345</v>
      </c>
      <c r="FQ53" s="96">
        <f t="shared" si="103"/>
        <v>1516.0118696731611</v>
      </c>
      <c r="FR53" s="126">
        <f t="shared" si="52"/>
        <v>1584.485069673161</v>
      </c>
      <c r="FS53" s="127"/>
      <c r="FT53" s="101">
        <f t="shared" si="120"/>
        <v>1269.0191707258814</v>
      </c>
      <c r="FU53" s="101">
        <f t="shared" si="53"/>
        <v>56.468181531076304</v>
      </c>
      <c r="FV53" s="101">
        <f t="shared" si="54"/>
        <v>258.99771741620344</v>
      </c>
      <c r="FW53" s="96">
        <f t="shared" si="104"/>
        <v>1584.4850696731612</v>
      </c>
      <c r="FX53" s="124">
        <f t="shared" si="55"/>
        <v>1433.1918700942492</v>
      </c>
      <c r="FY53" s="125"/>
      <c r="FZ53" s="101">
        <f t="shared" si="121"/>
        <v>1269.0191707258814</v>
      </c>
      <c r="GA53" s="101">
        <f t="shared" si="56"/>
        <v>56.468181531076304</v>
      </c>
      <c r="GB53" s="101">
        <f t="shared" si="57"/>
        <v>107.70451783729156</v>
      </c>
      <c r="GC53" s="92">
        <f t="shared" si="105"/>
        <v>1433.1918700942492</v>
      </c>
      <c r="GD53" s="124">
        <f t="shared" si="58"/>
        <v>1484.0725153191102</v>
      </c>
      <c r="GE53" s="125"/>
      <c r="GF53" s="101">
        <f t="shared" si="122"/>
        <v>1269.0191707258814</v>
      </c>
      <c r="GG53" s="101">
        <f t="shared" si="59"/>
        <v>56.468181531076304</v>
      </c>
      <c r="GH53" s="101">
        <f t="shared" si="60"/>
        <v>158.58516306215262</v>
      </c>
      <c r="GI53" s="124">
        <f t="shared" si="61"/>
        <v>1501.19081531911</v>
      </c>
      <c r="GJ53" s="125"/>
      <c r="GK53" s="101">
        <f t="shared" si="62"/>
        <v>1269.0191707258814</v>
      </c>
      <c r="GL53" s="101">
        <f t="shared" si="63"/>
        <v>56.468181531076304</v>
      </c>
      <c r="GM53" s="101">
        <f>(GJ29*(D20+D24)+(30/60)*D2)*1.25</f>
        <v>175.70346306215259</v>
      </c>
      <c r="GN53" s="124">
        <f t="shared" si="64"/>
        <v>1548.5440424961357</v>
      </c>
      <c r="GO53" s="125"/>
      <c r="GP53" s="103">
        <f>($D$53 *2*($D$16+$D$12)+$E$53*$D$6)*1.25</f>
        <v>1269.0191707258814</v>
      </c>
      <c r="GQ53" s="101">
        <f t="shared" si="65"/>
        <v>56.468181531076304</v>
      </c>
      <c r="GR53" s="101">
        <f t="shared" si="66"/>
        <v>223.05669023917804</v>
      </c>
      <c r="GS53" s="124">
        <f t="shared" si="67"/>
        <v>1468.6586424961356</v>
      </c>
      <c r="GT53" s="125"/>
      <c r="GU53" s="103">
        <f>($D$53 *2*($D$16+$D$12)+$E$53*$D$6)*1.25</f>
        <v>1269.0191707258814</v>
      </c>
      <c r="GV53" s="101">
        <f t="shared" si="68"/>
        <v>56.468181531076304</v>
      </c>
      <c r="GW53" s="101">
        <f t="shared" si="69"/>
        <v>143.17129023917806</v>
      </c>
      <c r="GX53" s="124">
        <f t="shared" si="70"/>
        <v>1704.3131696731609</v>
      </c>
      <c r="GY53" s="125"/>
      <c r="GZ53" s="103">
        <f>($D$53 *2*($D$16+$D$12)+$E$53*$D$6)*1.25</f>
        <v>1269.0191707258814</v>
      </c>
      <c r="HA53" s="101">
        <f t="shared" si="71"/>
        <v>56.468181531076304</v>
      </c>
      <c r="HB53" s="101">
        <f t="shared" si="72"/>
        <v>143.17129023917806</v>
      </c>
    </row>
    <row r="54" spans="1:210" s="14" customFormat="1" ht="26.25" x14ac:dyDescent="0.25">
      <c r="A54" s="61" t="s">
        <v>97</v>
      </c>
      <c r="B54" s="62">
        <v>646782</v>
      </c>
      <c r="C54" s="66" t="s">
        <v>98</v>
      </c>
      <c r="D54" s="64">
        <v>30</v>
      </c>
      <c r="E54" s="65">
        <f t="shared" si="0"/>
        <v>1</v>
      </c>
      <c r="F54" s="126">
        <f t="shared" si="1"/>
        <v>973.79540114042413</v>
      </c>
      <c r="G54" s="127"/>
      <c r="H54" s="115">
        <f t="shared" si="129"/>
        <v>568.21753913099167</v>
      </c>
      <c r="I54" s="117">
        <f>15/60*(D2)*1.25</f>
        <v>56.468181531076304</v>
      </c>
      <c r="J54" s="101">
        <f t="shared" si="2"/>
        <v>349.1096804783561</v>
      </c>
      <c r="K54" s="93">
        <f t="shared" si="73"/>
        <v>973.79540114042402</v>
      </c>
      <c r="L54" s="97">
        <f t="shared" si="134"/>
        <v>766.15258372422068</v>
      </c>
      <c r="M54" s="98"/>
      <c r="N54" s="101">
        <f t="shared" si="123"/>
        <v>568.21753913099167</v>
      </c>
      <c r="O54" s="101">
        <f t="shared" si="4"/>
        <v>56.468181531076304</v>
      </c>
      <c r="P54" s="101">
        <f t="shared" si="5"/>
        <v>141.46686306215261</v>
      </c>
      <c r="Q54" s="92">
        <f t="shared" si="74"/>
        <v>766.15258372422056</v>
      </c>
      <c r="R54" s="97"/>
      <c r="S54" s="98"/>
      <c r="T54" s="101"/>
      <c r="U54" s="101"/>
      <c r="V54" s="101"/>
      <c r="W54" s="92">
        <f t="shared" si="6"/>
        <v>0</v>
      </c>
      <c r="X54" s="97"/>
      <c r="Y54" s="98"/>
      <c r="Z54" s="101"/>
      <c r="AA54" s="101"/>
      <c r="AB54" s="101"/>
      <c r="AC54" s="96">
        <f t="shared" si="7"/>
        <v>0</v>
      </c>
      <c r="AD54" s="97"/>
      <c r="AE54" s="98"/>
      <c r="AF54" s="101"/>
      <c r="AG54" s="101"/>
      <c r="AH54" s="101"/>
      <c r="AI54" s="96">
        <f t="shared" si="75"/>
        <v>0</v>
      </c>
      <c r="AJ54" s="126"/>
      <c r="AK54" s="127"/>
      <c r="AL54" s="101"/>
      <c r="AM54" s="101"/>
      <c r="AN54" s="101"/>
      <c r="AO54" s="96">
        <f t="shared" si="76"/>
        <v>0</v>
      </c>
      <c r="AP54" s="97">
        <f t="shared" si="8"/>
        <v>713.13882937016967</v>
      </c>
      <c r="AQ54" s="98"/>
      <c r="AR54" s="101">
        <f t="shared" si="124"/>
        <v>568.21753913099167</v>
      </c>
      <c r="AS54" s="101">
        <f t="shared" si="9"/>
        <v>56.468181531076304</v>
      </c>
      <c r="AT54" s="101">
        <f t="shared" si="10"/>
        <v>88.453108708101738</v>
      </c>
      <c r="AU54" s="96">
        <f t="shared" si="77"/>
        <v>713.13882937016967</v>
      </c>
      <c r="AV54" s="126">
        <f t="shared" si="11"/>
        <v>794.68308372422052</v>
      </c>
      <c r="AW54" s="135"/>
      <c r="AX54" s="102">
        <f t="shared" si="106"/>
        <v>568.21753913099167</v>
      </c>
      <c r="AY54" s="101">
        <f t="shared" si="12"/>
        <v>56.468181531076304</v>
      </c>
      <c r="AZ54" s="101">
        <f t="shared" si="13"/>
        <v>169.9973630621526</v>
      </c>
      <c r="BA54" s="96">
        <f t="shared" si="78"/>
        <v>794.68308372422052</v>
      </c>
      <c r="BB54" s="126">
        <f t="shared" si="14"/>
        <v>823.2135837242206</v>
      </c>
      <c r="BC54" s="135"/>
      <c r="BD54" s="101">
        <f t="shared" si="107"/>
        <v>568.21753913099167</v>
      </c>
      <c r="BE54" s="101">
        <f t="shared" ref="BE54" si="137">15/60*$D$2</f>
        <v>45.174545224861042</v>
      </c>
      <c r="BF54" s="101">
        <f t="shared" si="16"/>
        <v>198.52786306215256</v>
      </c>
      <c r="BG54" s="96">
        <f t="shared" si="79"/>
        <v>811.91994741800522</v>
      </c>
      <c r="BH54" s="126">
        <f>(BI$29*($D$20+$D$24)+$D54*2*($D$16+$D$12)+BI$30*$D$2+$E54*$D$6)*1.25</f>
        <v>766.15258372422068</v>
      </c>
      <c r="BI54" s="135"/>
      <c r="BJ54" s="101">
        <f t="shared" si="126"/>
        <v>568.21753913099167</v>
      </c>
      <c r="BK54" s="101">
        <f t="shared" si="131"/>
        <v>56.468181531076304</v>
      </c>
      <c r="BL54" s="101">
        <f t="shared" si="19"/>
        <v>141.46686306215261</v>
      </c>
      <c r="BM54" s="96">
        <f t="shared" si="80"/>
        <v>766.15258372422056</v>
      </c>
      <c r="BN54" s="126">
        <f t="shared" si="20"/>
        <v>698.27220219314427</v>
      </c>
      <c r="BO54" s="135"/>
      <c r="BP54" s="101">
        <f t="shared" si="133"/>
        <v>568.21753913099167</v>
      </c>
      <c r="BQ54" s="101">
        <f t="shared" si="21"/>
        <v>56.468181531076304</v>
      </c>
      <c r="BR54" s="101">
        <f t="shared" si="22"/>
        <v>73.586481531076302</v>
      </c>
      <c r="BS54" s="96">
        <f t="shared" si="81"/>
        <v>698.27220219314427</v>
      </c>
      <c r="BT54" s="126"/>
      <c r="BU54" s="135"/>
      <c r="BV54" s="101"/>
      <c r="BW54" s="101"/>
      <c r="BX54" s="101"/>
      <c r="BY54" s="96">
        <f t="shared" si="82"/>
        <v>0</v>
      </c>
      <c r="BZ54" s="126">
        <f t="shared" si="23"/>
        <v>794.68308372422052</v>
      </c>
      <c r="CA54" s="135"/>
      <c r="CB54" s="101">
        <f t="shared" si="109"/>
        <v>568.21753913099167</v>
      </c>
      <c r="CC54" s="101">
        <f t="shared" si="127"/>
        <v>56.468181531076304</v>
      </c>
      <c r="CD54" s="101">
        <f t="shared" si="24"/>
        <v>169.9973630621526</v>
      </c>
      <c r="CE54" s="96">
        <f t="shared" si="83"/>
        <v>794.68308372422052</v>
      </c>
      <c r="CF54" s="124">
        <f t="shared" si="84"/>
        <v>964.68044678637307</v>
      </c>
      <c r="CG54" s="135"/>
      <c r="CH54" s="101">
        <f t="shared" ref="CH54:CH60" si="138">(D54 *2*($D$16+$D$12)+E54*$D$6)*1.25</f>
        <v>568.21753913099167</v>
      </c>
      <c r="CI54" s="101">
        <f t="shared" si="136"/>
        <v>56.468181531076304</v>
      </c>
      <c r="CJ54" s="101">
        <f t="shared" si="26"/>
        <v>339.9947261243052</v>
      </c>
      <c r="CK54" s="96">
        <f t="shared" si="85"/>
        <v>964.68044678637318</v>
      </c>
      <c r="CL54" s="126">
        <f t="shared" si="128"/>
        <v>709.68440219314425</v>
      </c>
      <c r="CM54" s="135"/>
      <c r="CN54" s="101">
        <f t="shared" si="132"/>
        <v>568.21753913099167</v>
      </c>
      <c r="CO54" s="101">
        <f t="shared" si="27"/>
        <v>56.468181531076304</v>
      </c>
      <c r="CP54" s="101">
        <f t="shared" si="28"/>
        <v>84.998681531076301</v>
      </c>
      <c r="CQ54" s="96">
        <f t="shared" si="86"/>
        <v>709.68440219314425</v>
      </c>
      <c r="CR54" s="126"/>
      <c r="CS54" s="135"/>
      <c r="CT54" s="101"/>
      <c r="CU54" s="101"/>
      <c r="CV54" s="101"/>
      <c r="CW54" s="96">
        <f t="shared" si="87"/>
        <v>0</v>
      </c>
      <c r="CX54" s="126"/>
      <c r="CY54" s="135"/>
      <c r="CZ54" s="101"/>
      <c r="DA54" s="101"/>
      <c r="DB54" s="101"/>
      <c r="DC54" s="96">
        <f t="shared" si="88"/>
        <v>0</v>
      </c>
      <c r="DD54" s="126"/>
      <c r="DE54" s="135"/>
      <c r="DF54" s="101"/>
      <c r="DG54" s="101"/>
      <c r="DH54" s="101"/>
      <c r="DI54" s="96">
        <f t="shared" si="89"/>
        <v>0</v>
      </c>
      <c r="DJ54" s="126"/>
      <c r="DK54" s="127"/>
      <c r="DL54" s="101"/>
      <c r="DM54" s="101"/>
      <c r="DN54" s="101"/>
      <c r="DO54" s="96">
        <f t="shared" si="90"/>
        <v>0</v>
      </c>
      <c r="DP54" s="126">
        <f t="shared" si="29"/>
        <v>946.45053807827139</v>
      </c>
      <c r="DQ54" s="127"/>
      <c r="DR54" s="101">
        <f t="shared" si="111"/>
        <v>568.21753913099167</v>
      </c>
      <c r="DS54" s="101">
        <f t="shared" si="30"/>
        <v>56.468181531076304</v>
      </c>
      <c r="DT54" s="101">
        <f t="shared" si="31"/>
        <v>321.76481741620341</v>
      </c>
      <c r="DU54" s="96">
        <f t="shared" si="91"/>
        <v>946.45053807827139</v>
      </c>
      <c r="DV54" s="97">
        <f t="shared" si="32"/>
        <v>980.68713807827157</v>
      </c>
      <c r="DW54" s="98"/>
      <c r="DX54" s="101">
        <f t="shared" si="112"/>
        <v>568.21753913099167</v>
      </c>
      <c r="DY54" s="101">
        <f t="shared" si="33"/>
        <v>56.468181531076304</v>
      </c>
      <c r="DZ54" s="101">
        <f t="shared" si="34"/>
        <v>356.00141741620348</v>
      </c>
      <c r="EA54" s="96">
        <f t="shared" si="92"/>
        <v>980.68713807827146</v>
      </c>
      <c r="EB54" s="126">
        <f t="shared" si="35"/>
        <v>956.15831090124607</v>
      </c>
      <c r="EC54" s="127"/>
      <c r="ED54" s="101">
        <f t="shared" si="113"/>
        <v>568.21753913099167</v>
      </c>
      <c r="EE54" s="101">
        <f t="shared" si="36"/>
        <v>56.468181531076304</v>
      </c>
      <c r="EF54" s="101">
        <f t="shared" si="37"/>
        <v>331.47259023917803</v>
      </c>
      <c r="EG54" s="96">
        <f t="shared" si="93"/>
        <v>956.15831090124607</v>
      </c>
      <c r="EH54" s="126">
        <f t="shared" si="38"/>
        <v>803.79803807827125</v>
      </c>
      <c r="EI54" s="127"/>
      <c r="EJ54" s="115">
        <f t="shared" si="114"/>
        <v>568.21753913099167</v>
      </c>
      <c r="EK54" s="101">
        <f t="shared" si="39"/>
        <v>56.468181531076304</v>
      </c>
      <c r="EL54" s="101">
        <f t="shared" si="40"/>
        <v>179.1123174162035</v>
      </c>
      <c r="EM54" s="96">
        <f t="shared" si="94"/>
        <v>803.79803807827147</v>
      </c>
      <c r="EN54" s="126">
        <f t="shared" si="41"/>
        <v>843.74073807827131</v>
      </c>
      <c r="EO54" s="127"/>
      <c r="EP54" s="101">
        <f t="shared" si="115"/>
        <v>568.21753913099167</v>
      </c>
      <c r="EQ54" s="101">
        <f t="shared" si="42"/>
        <v>56.468181531076304</v>
      </c>
      <c r="ER54" s="101">
        <f t="shared" si="43"/>
        <v>219.0550174162035</v>
      </c>
      <c r="ES54" s="96">
        <f t="shared" si="95"/>
        <v>843.74073807827153</v>
      </c>
      <c r="ET54" s="126">
        <f t="shared" si="44"/>
        <v>652.16819046261708</v>
      </c>
      <c r="EU54" s="127"/>
      <c r="EV54" s="92">
        <f t="shared" si="116"/>
        <v>454.57403130479332</v>
      </c>
      <c r="EW54" s="92">
        <f t="shared" si="96"/>
        <v>45.174545224861042</v>
      </c>
      <c r="EX54" s="92">
        <f t="shared" si="45"/>
        <v>152.41961393296276</v>
      </c>
      <c r="EY54" s="96">
        <f t="shared" si="97"/>
        <v>652.16819046261708</v>
      </c>
      <c r="EZ54" s="126">
        <f t="shared" si="46"/>
        <v>638.47355046261714</v>
      </c>
      <c r="FA54" s="127"/>
      <c r="FB54" s="92">
        <f t="shared" si="117"/>
        <v>454.57403130479332</v>
      </c>
      <c r="FC54" s="92">
        <f t="shared" si="98"/>
        <v>45.174545224861042</v>
      </c>
      <c r="FD54" s="92">
        <f t="shared" si="47"/>
        <v>138.72497393296277</v>
      </c>
      <c r="FE54" s="96">
        <f t="shared" si="99"/>
        <v>638.47355046261714</v>
      </c>
      <c r="FF54" s="172">
        <f t="shared" si="48"/>
        <v>638.47355046261714</v>
      </c>
      <c r="FG54" s="172"/>
      <c r="FH54" s="92">
        <f t="shared" si="118"/>
        <v>454.57403130479332</v>
      </c>
      <c r="FI54" s="92">
        <f t="shared" si="100"/>
        <v>45.174545224861042</v>
      </c>
      <c r="FJ54" s="92">
        <f t="shared" si="101"/>
        <v>138.72497393296277</v>
      </c>
      <c r="FK54" s="96">
        <f t="shared" si="102"/>
        <v>638.47355046261714</v>
      </c>
      <c r="FL54" s="126">
        <f t="shared" si="49"/>
        <v>815.21023807827135</v>
      </c>
      <c r="FM54" s="127"/>
      <c r="FN54" s="101">
        <f t="shared" si="119"/>
        <v>568.21753913099167</v>
      </c>
      <c r="FO54" s="101">
        <f t="shared" si="50"/>
        <v>56.468181531076304</v>
      </c>
      <c r="FP54" s="101">
        <f t="shared" si="51"/>
        <v>190.52451741620345</v>
      </c>
      <c r="FQ54" s="96">
        <f t="shared" si="103"/>
        <v>815.21023807827146</v>
      </c>
      <c r="FR54" s="126">
        <f t="shared" si="52"/>
        <v>883.68343807827137</v>
      </c>
      <c r="FS54" s="127"/>
      <c r="FT54" s="101">
        <f t="shared" si="120"/>
        <v>568.21753913099167</v>
      </c>
      <c r="FU54" s="101">
        <f t="shared" si="53"/>
        <v>56.468181531076304</v>
      </c>
      <c r="FV54" s="101">
        <f t="shared" si="54"/>
        <v>258.99771741620344</v>
      </c>
      <c r="FW54" s="96">
        <f t="shared" si="104"/>
        <v>883.68343807827137</v>
      </c>
      <c r="FX54" s="126">
        <f t="shared" si="55"/>
        <v>732.39023849935961</v>
      </c>
      <c r="FY54" s="127"/>
      <c r="FZ54" s="101">
        <f t="shared" si="121"/>
        <v>568.21753913099167</v>
      </c>
      <c r="GA54" s="101">
        <f t="shared" si="56"/>
        <v>56.468181531076304</v>
      </c>
      <c r="GB54" s="101">
        <f t="shared" si="57"/>
        <v>107.70451783729156</v>
      </c>
      <c r="GC54" s="92">
        <f t="shared" si="105"/>
        <v>732.3902384993595</v>
      </c>
      <c r="GD54" s="126">
        <f t="shared" si="58"/>
        <v>783.27088372422054</v>
      </c>
      <c r="GE54" s="127"/>
      <c r="GF54" s="101">
        <f t="shared" si="122"/>
        <v>568.21753913099167</v>
      </c>
      <c r="GG54" s="101">
        <f t="shared" si="59"/>
        <v>56.468181531076304</v>
      </c>
      <c r="GH54" s="101">
        <f t="shared" si="60"/>
        <v>158.58516306215262</v>
      </c>
      <c r="GI54" s="126">
        <f t="shared" si="61"/>
        <v>800.3891837242204</v>
      </c>
      <c r="GJ54" s="127"/>
      <c r="GK54" s="101">
        <f t="shared" si="62"/>
        <v>568.21753913099167</v>
      </c>
      <c r="GL54" s="101">
        <f t="shared" si="63"/>
        <v>56.468181531076304</v>
      </c>
      <c r="GM54" s="101">
        <f>(GJ29*(D20+D24)+(30/60)*D2)*1.25</f>
        <v>175.70346306215259</v>
      </c>
      <c r="GN54" s="126">
        <f t="shared" si="64"/>
        <v>847.7424109012461</v>
      </c>
      <c r="GO54" s="127"/>
      <c r="GP54" s="103">
        <f>($D$54 *2*($D$16+$D$12)+$E$54*$D$6)*1.25</f>
        <v>568.21753913099167</v>
      </c>
      <c r="GQ54" s="101">
        <f t="shared" si="65"/>
        <v>56.468181531076304</v>
      </c>
      <c r="GR54" s="101">
        <f t="shared" si="66"/>
        <v>223.05669023917804</v>
      </c>
      <c r="GS54" s="126">
        <f t="shared" si="67"/>
        <v>767.85701090124599</v>
      </c>
      <c r="GT54" s="127"/>
      <c r="GU54" s="103">
        <f>($D$54 *2*($D$16+$D$12)+$E$54*$D$6)*1.25</f>
        <v>568.21753913099167</v>
      </c>
      <c r="GV54" s="101">
        <f t="shared" si="68"/>
        <v>56.468181531076304</v>
      </c>
      <c r="GW54" s="101">
        <f t="shared" si="69"/>
        <v>143.17129023917806</v>
      </c>
      <c r="GX54" s="126">
        <f t="shared" si="70"/>
        <v>1003.5115380782713</v>
      </c>
      <c r="GY54" s="127"/>
      <c r="GZ54" s="103">
        <f>($D$54 *2*($D$16+$D$12)+$E$54*$D$6)*1.25</f>
        <v>568.21753913099167</v>
      </c>
      <c r="HA54" s="101">
        <f t="shared" si="71"/>
        <v>56.468181531076304</v>
      </c>
      <c r="HB54" s="101">
        <f t="shared" si="72"/>
        <v>143.17129023917806</v>
      </c>
    </row>
    <row r="55" spans="1:210" x14ac:dyDescent="0.25">
      <c r="A55" s="61"/>
      <c r="B55" s="62"/>
      <c r="C55" s="66" t="s">
        <v>99</v>
      </c>
      <c r="D55" s="64">
        <v>24</v>
      </c>
      <c r="E55" s="65">
        <f t="shared" si="0"/>
        <v>0.8</v>
      </c>
      <c r="F55" s="124">
        <f t="shared" si="1"/>
        <v>860.15189331422573</v>
      </c>
      <c r="G55" s="125"/>
      <c r="H55" s="115">
        <f t="shared" si="129"/>
        <v>454.57403130479338</v>
      </c>
      <c r="I55" s="115">
        <f>15/60*(D2)*1.25</f>
        <v>56.468181531076304</v>
      </c>
      <c r="J55" s="101">
        <f t="shared" si="2"/>
        <v>349.1096804783561</v>
      </c>
      <c r="K55" s="93">
        <f t="shared" si="73"/>
        <v>860.15189331422584</v>
      </c>
      <c r="L55" s="94">
        <f t="shared" si="134"/>
        <v>652.50907589802227</v>
      </c>
      <c r="M55" s="95"/>
      <c r="N55" s="101">
        <f t="shared" si="123"/>
        <v>454.57403130479338</v>
      </c>
      <c r="O55" s="101">
        <f t="shared" si="4"/>
        <v>56.468181531076304</v>
      </c>
      <c r="P55" s="101">
        <f t="shared" si="5"/>
        <v>141.46686306215261</v>
      </c>
      <c r="Q55" s="92">
        <f t="shared" si="74"/>
        <v>652.50907589802227</v>
      </c>
      <c r="R55" s="94"/>
      <c r="S55" s="95"/>
      <c r="T55" s="101"/>
      <c r="U55" s="101"/>
      <c r="V55" s="101"/>
      <c r="W55" s="92">
        <f t="shared" si="6"/>
        <v>0</v>
      </c>
      <c r="X55" s="94"/>
      <c r="Y55" s="95"/>
      <c r="Z55" s="101"/>
      <c r="AA55" s="101"/>
      <c r="AB55" s="101"/>
      <c r="AC55" s="96">
        <f t="shared" si="7"/>
        <v>0</v>
      </c>
      <c r="AD55" s="94"/>
      <c r="AE55" s="95"/>
      <c r="AF55" s="101"/>
      <c r="AG55" s="101"/>
      <c r="AH55" s="101"/>
      <c r="AI55" s="96">
        <f t="shared" si="75"/>
        <v>0</v>
      </c>
      <c r="AJ55" s="124"/>
      <c r="AK55" s="125"/>
      <c r="AL55" s="101"/>
      <c r="AM55" s="101"/>
      <c r="AN55" s="101"/>
      <c r="AO55" s="96">
        <f t="shared" si="76"/>
        <v>0</v>
      </c>
      <c r="AP55" s="94">
        <f t="shared" si="8"/>
        <v>599.49532154397139</v>
      </c>
      <c r="AQ55" s="95"/>
      <c r="AR55" s="101">
        <f t="shared" si="124"/>
        <v>454.57403130479338</v>
      </c>
      <c r="AS55" s="101">
        <f t="shared" si="9"/>
        <v>56.468181531076304</v>
      </c>
      <c r="AT55" s="101">
        <f t="shared" si="10"/>
        <v>88.453108708101738</v>
      </c>
      <c r="AU55" s="96">
        <f t="shared" si="77"/>
        <v>599.49532154397139</v>
      </c>
      <c r="AV55" s="124">
        <f t="shared" si="11"/>
        <v>681.03957589802224</v>
      </c>
      <c r="AW55" s="135"/>
      <c r="AX55" s="102">
        <f t="shared" si="106"/>
        <v>454.57403130479338</v>
      </c>
      <c r="AY55" s="101">
        <f t="shared" si="12"/>
        <v>56.468181531076304</v>
      </c>
      <c r="AZ55" s="101">
        <f t="shared" si="13"/>
        <v>169.9973630621526</v>
      </c>
      <c r="BA55" s="96">
        <f t="shared" si="78"/>
        <v>681.03957589802235</v>
      </c>
      <c r="BB55" s="124">
        <f t="shared" si="14"/>
        <v>709.57007589802231</v>
      </c>
      <c r="BC55" s="135"/>
      <c r="BD55" s="101">
        <f t="shared" si="107"/>
        <v>454.57403130479338</v>
      </c>
      <c r="BE55" s="101">
        <f t="shared" ref="BE55:BE60" si="139">(15/60*$D$2)*1.25</f>
        <v>56.468181531076304</v>
      </c>
      <c r="BF55" s="101">
        <f t="shared" si="16"/>
        <v>198.52786306215256</v>
      </c>
      <c r="BG55" s="96">
        <f t="shared" si="79"/>
        <v>709.5700758980222</v>
      </c>
      <c r="BH55" s="124">
        <f>(BI$29*($D$20+$D$24)+$D55*2*($D$16+$D$12)+BI$30*$D$2+$E55*$D$6)*1.25</f>
        <v>652.50907589802227</v>
      </c>
      <c r="BI55" s="135"/>
      <c r="BJ55" s="101">
        <f t="shared" si="126"/>
        <v>454.57403130479338</v>
      </c>
      <c r="BK55" s="101">
        <f t="shared" si="131"/>
        <v>56.468181531076304</v>
      </c>
      <c r="BL55" s="101">
        <f t="shared" si="19"/>
        <v>141.46686306215261</v>
      </c>
      <c r="BM55" s="96">
        <f t="shared" si="80"/>
        <v>652.50907589802227</v>
      </c>
      <c r="BN55" s="124">
        <f t="shared" si="20"/>
        <v>584.62869436694587</v>
      </c>
      <c r="BO55" s="135"/>
      <c r="BP55" s="101">
        <f t="shared" si="133"/>
        <v>454.57403130479338</v>
      </c>
      <c r="BQ55" s="101">
        <f t="shared" si="21"/>
        <v>56.468181531076304</v>
      </c>
      <c r="BR55" s="101">
        <f t="shared" si="22"/>
        <v>73.586481531076302</v>
      </c>
      <c r="BS55" s="96">
        <f t="shared" si="81"/>
        <v>584.62869436694598</v>
      </c>
      <c r="BT55" s="124"/>
      <c r="BU55" s="135"/>
      <c r="BV55" s="101"/>
      <c r="BW55" s="101"/>
      <c r="BX55" s="101"/>
      <c r="BY55" s="96">
        <f t="shared" si="82"/>
        <v>0</v>
      </c>
      <c r="BZ55" s="124">
        <f t="shared" si="23"/>
        <v>681.03957589802224</v>
      </c>
      <c r="CA55" s="135"/>
      <c r="CB55" s="101">
        <f t="shared" si="109"/>
        <v>454.57403130479338</v>
      </c>
      <c r="CC55" s="101">
        <f t="shared" si="127"/>
        <v>56.468181531076304</v>
      </c>
      <c r="CD55" s="101">
        <f t="shared" si="24"/>
        <v>169.9973630621526</v>
      </c>
      <c r="CE55" s="96">
        <f t="shared" si="83"/>
        <v>681.03957589802235</v>
      </c>
      <c r="CF55" s="124">
        <f t="shared" si="84"/>
        <v>851.03693896017489</v>
      </c>
      <c r="CG55" s="135"/>
      <c r="CH55" s="101">
        <f t="shared" si="138"/>
        <v>454.57403130479338</v>
      </c>
      <c r="CI55" s="101">
        <f t="shared" si="136"/>
        <v>56.468181531076304</v>
      </c>
      <c r="CJ55" s="101">
        <f t="shared" si="26"/>
        <v>339.9947261243052</v>
      </c>
      <c r="CK55" s="96">
        <f t="shared" si="85"/>
        <v>851.03693896017489</v>
      </c>
      <c r="CL55" s="124">
        <f t="shared" si="128"/>
        <v>596.04089436694596</v>
      </c>
      <c r="CM55" s="135"/>
      <c r="CN55" s="101">
        <f t="shared" si="132"/>
        <v>454.57403130479338</v>
      </c>
      <c r="CO55" s="101">
        <f t="shared" si="27"/>
        <v>56.468181531076304</v>
      </c>
      <c r="CP55" s="101">
        <f t="shared" si="28"/>
        <v>84.998681531076301</v>
      </c>
      <c r="CQ55" s="96">
        <f t="shared" si="86"/>
        <v>596.04089436694596</v>
      </c>
      <c r="CR55" s="124"/>
      <c r="CS55" s="135"/>
      <c r="CT55" s="101"/>
      <c r="CU55" s="101"/>
      <c r="CV55" s="101"/>
      <c r="CW55" s="96">
        <f t="shared" si="87"/>
        <v>0</v>
      </c>
      <c r="CX55" s="124"/>
      <c r="CY55" s="135"/>
      <c r="CZ55" s="101"/>
      <c r="DA55" s="101"/>
      <c r="DB55" s="101"/>
      <c r="DC55" s="96">
        <f t="shared" si="88"/>
        <v>0</v>
      </c>
      <c r="DD55" s="124"/>
      <c r="DE55" s="135"/>
      <c r="DF55" s="101"/>
      <c r="DG55" s="101"/>
      <c r="DH55" s="101"/>
      <c r="DI55" s="96">
        <f t="shared" si="89"/>
        <v>0</v>
      </c>
      <c r="DJ55" s="124"/>
      <c r="DK55" s="125"/>
      <c r="DL55" s="101"/>
      <c r="DM55" s="101"/>
      <c r="DN55" s="101"/>
      <c r="DO55" s="96">
        <f t="shared" si="90"/>
        <v>0</v>
      </c>
      <c r="DP55" s="124">
        <f t="shared" si="29"/>
        <v>832.80703025207322</v>
      </c>
      <c r="DQ55" s="125"/>
      <c r="DR55" s="101">
        <f t="shared" si="111"/>
        <v>454.57403130479338</v>
      </c>
      <c r="DS55" s="101">
        <f t="shared" si="30"/>
        <v>56.468181531076304</v>
      </c>
      <c r="DT55" s="101">
        <f t="shared" si="31"/>
        <v>321.76481741620341</v>
      </c>
      <c r="DU55" s="96">
        <f t="shared" si="91"/>
        <v>832.8070302520731</v>
      </c>
      <c r="DV55" s="94">
        <f t="shared" si="32"/>
        <v>867.04363025207317</v>
      </c>
      <c r="DW55" s="95"/>
      <c r="DX55" s="101">
        <f t="shared" si="112"/>
        <v>454.57403130479338</v>
      </c>
      <c r="DY55" s="101">
        <f t="shared" si="33"/>
        <v>56.468181531076304</v>
      </c>
      <c r="DZ55" s="101">
        <f t="shared" si="34"/>
        <v>356.00141741620348</v>
      </c>
      <c r="EA55" s="96">
        <f t="shared" si="92"/>
        <v>867.04363025207317</v>
      </c>
      <c r="EB55" s="124">
        <f t="shared" si="35"/>
        <v>842.51480307504778</v>
      </c>
      <c r="EC55" s="125"/>
      <c r="ED55" s="101">
        <f t="shared" si="113"/>
        <v>454.57403130479338</v>
      </c>
      <c r="EE55" s="101">
        <f t="shared" si="36"/>
        <v>56.468181531076304</v>
      </c>
      <c r="EF55" s="101">
        <f t="shared" si="37"/>
        <v>331.47259023917803</v>
      </c>
      <c r="EG55" s="96">
        <f t="shared" si="93"/>
        <v>842.51480307504767</v>
      </c>
      <c r="EH55" s="124">
        <f t="shared" si="38"/>
        <v>690.15453025207307</v>
      </c>
      <c r="EI55" s="125"/>
      <c r="EJ55" s="115">
        <f t="shared" si="114"/>
        <v>454.57403130479338</v>
      </c>
      <c r="EK55" s="101">
        <f t="shared" si="39"/>
        <v>56.468181531076304</v>
      </c>
      <c r="EL55" s="101">
        <f t="shared" si="40"/>
        <v>179.1123174162035</v>
      </c>
      <c r="EM55" s="96">
        <f t="shared" si="94"/>
        <v>690.15453025207319</v>
      </c>
      <c r="EN55" s="124">
        <f t="shared" si="41"/>
        <v>730.09723025207313</v>
      </c>
      <c r="EO55" s="125"/>
      <c r="EP55" s="101">
        <f t="shared" si="115"/>
        <v>454.57403130479338</v>
      </c>
      <c r="EQ55" s="101">
        <f t="shared" si="42"/>
        <v>56.468181531076304</v>
      </c>
      <c r="ER55" s="101">
        <f t="shared" si="43"/>
        <v>219.0550174162035</v>
      </c>
      <c r="ES55" s="96">
        <f t="shared" si="95"/>
        <v>730.09723025207313</v>
      </c>
      <c r="ET55" s="124">
        <f t="shared" si="44"/>
        <v>561.25338420165849</v>
      </c>
      <c r="EU55" s="125"/>
      <c r="EV55" s="92">
        <f t="shared" si="116"/>
        <v>363.65922504383468</v>
      </c>
      <c r="EW55" s="92">
        <f t="shared" si="96"/>
        <v>45.174545224861042</v>
      </c>
      <c r="EX55" s="92">
        <f t="shared" si="45"/>
        <v>152.41961393296276</v>
      </c>
      <c r="EY55" s="96">
        <f t="shared" si="97"/>
        <v>561.25338420165849</v>
      </c>
      <c r="EZ55" s="124">
        <f t="shared" si="46"/>
        <v>547.55874420165844</v>
      </c>
      <c r="FA55" s="125"/>
      <c r="FB55" s="92">
        <f t="shared" si="117"/>
        <v>363.65922504383468</v>
      </c>
      <c r="FC55" s="92">
        <f t="shared" si="98"/>
        <v>45.174545224861042</v>
      </c>
      <c r="FD55" s="92">
        <f t="shared" si="47"/>
        <v>138.72497393296277</v>
      </c>
      <c r="FE55" s="96">
        <f t="shared" si="99"/>
        <v>547.55874420165856</v>
      </c>
      <c r="FF55" s="171">
        <f t="shared" si="48"/>
        <v>547.55874420165844</v>
      </c>
      <c r="FG55" s="171"/>
      <c r="FH55" s="92">
        <f t="shared" si="118"/>
        <v>363.65922504383468</v>
      </c>
      <c r="FI55" s="92">
        <f t="shared" si="100"/>
        <v>45.174545224861042</v>
      </c>
      <c r="FJ55" s="92">
        <f t="shared" si="101"/>
        <v>138.72497393296277</v>
      </c>
      <c r="FK55" s="96">
        <f t="shared" si="102"/>
        <v>547.55874420165856</v>
      </c>
      <c r="FL55" s="124">
        <f t="shared" si="49"/>
        <v>701.56673025207306</v>
      </c>
      <c r="FM55" s="125"/>
      <c r="FN55" s="101">
        <f t="shared" si="119"/>
        <v>454.57403130479338</v>
      </c>
      <c r="FO55" s="101">
        <f t="shared" si="50"/>
        <v>56.468181531076304</v>
      </c>
      <c r="FP55" s="101">
        <f t="shared" si="51"/>
        <v>190.52451741620345</v>
      </c>
      <c r="FQ55" s="96">
        <f t="shared" si="103"/>
        <v>701.56673025207317</v>
      </c>
      <c r="FR55" s="126">
        <f t="shared" si="52"/>
        <v>770.03993025207308</v>
      </c>
      <c r="FS55" s="127"/>
      <c r="FT55" s="101">
        <f t="shared" si="120"/>
        <v>454.57403130479338</v>
      </c>
      <c r="FU55" s="101">
        <f t="shared" si="53"/>
        <v>56.468181531076304</v>
      </c>
      <c r="FV55" s="101">
        <f t="shared" si="54"/>
        <v>258.99771741620344</v>
      </c>
      <c r="FW55" s="96">
        <f t="shared" si="104"/>
        <v>770.03993025207319</v>
      </c>
      <c r="FX55" s="124">
        <f t="shared" si="55"/>
        <v>618.74673067316121</v>
      </c>
      <c r="FY55" s="125"/>
      <c r="FZ55" s="101">
        <f t="shared" si="121"/>
        <v>454.57403130479338</v>
      </c>
      <c r="GA55" s="101">
        <f t="shared" si="56"/>
        <v>56.468181531076304</v>
      </c>
      <c r="GB55" s="101">
        <f t="shared" si="57"/>
        <v>107.70451783729156</v>
      </c>
      <c r="GC55" s="92">
        <f t="shared" si="105"/>
        <v>618.74673067316121</v>
      </c>
      <c r="GD55" s="124">
        <f t="shared" si="58"/>
        <v>669.62737589802236</v>
      </c>
      <c r="GE55" s="125"/>
      <c r="GF55" s="101">
        <f t="shared" si="122"/>
        <v>454.57403130479338</v>
      </c>
      <c r="GG55" s="101">
        <f t="shared" si="59"/>
        <v>56.468181531076304</v>
      </c>
      <c r="GH55" s="101">
        <f t="shared" si="60"/>
        <v>158.58516306215262</v>
      </c>
      <c r="GI55" s="124">
        <f t="shared" si="61"/>
        <v>686.74567589802223</v>
      </c>
      <c r="GJ55" s="125"/>
      <c r="GK55" s="101">
        <f t="shared" si="62"/>
        <v>454.57403130479338</v>
      </c>
      <c r="GL55" s="101">
        <f t="shared" si="63"/>
        <v>56.468181531076304</v>
      </c>
      <c r="GM55" s="101">
        <f>(GJ29*(D20+D24)+(30/60)*D2)*1.25</f>
        <v>175.70346306215259</v>
      </c>
      <c r="GN55" s="124">
        <f t="shared" si="64"/>
        <v>734.0989030750477</v>
      </c>
      <c r="GO55" s="125"/>
      <c r="GP55" s="103">
        <f>($D$55 *2*($D$16+$D$12)+$E$55*$D$6)*1.25</f>
        <v>454.57403130479338</v>
      </c>
      <c r="GQ55" s="101">
        <f t="shared" si="65"/>
        <v>56.468181531076304</v>
      </c>
      <c r="GR55" s="101">
        <f t="shared" si="66"/>
        <v>223.05669023917804</v>
      </c>
      <c r="GS55" s="124">
        <f t="shared" si="67"/>
        <v>654.2135030750477</v>
      </c>
      <c r="GT55" s="125"/>
      <c r="GU55" s="103">
        <f>($D$55 *2*($D$16+$D$12)+$E$55*$D$6)*1.25</f>
        <v>454.57403130479338</v>
      </c>
      <c r="GV55" s="101">
        <f t="shared" si="68"/>
        <v>56.468181531076304</v>
      </c>
      <c r="GW55" s="101">
        <f t="shared" si="69"/>
        <v>143.17129023917806</v>
      </c>
      <c r="GX55" s="124">
        <f t="shared" si="70"/>
        <v>889.86803025207314</v>
      </c>
      <c r="GY55" s="125"/>
      <c r="GZ55" s="103">
        <f>($D$55 *2*($D$16+$D$12)+$E$55*$D$6)*1.25</f>
        <v>454.57403130479338</v>
      </c>
      <c r="HA55" s="101">
        <f t="shared" si="71"/>
        <v>56.468181531076304</v>
      </c>
      <c r="HB55" s="101">
        <f t="shared" si="72"/>
        <v>143.17129023917806</v>
      </c>
    </row>
    <row r="56" spans="1:210" x14ac:dyDescent="0.25">
      <c r="A56" s="61"/>
      <c r="B56" s="62">
        <v>646796</v>
      </c>
      <c r="C56" s="66" t="s">
        <v>100</v>
      </c>
      <c r="D56" s="64">
        <v>37</v>
      </c>
      <c r="E56" s="65">
        <f t="shared" si="0"/>
        <v>1.2333333333333334</v>
      </c>
      <c r="F56" s="124">
        <f t="shared" si="1"/>
        <v>1106.3794936043221</v>
      </c>
      <c r="G56" s="125"/>
      <c r="H56" s="115">
        <f t="shared" si="129"/>
        <v>700.80163159488961</v>
      </c>
      <c r="I56" s="115">
        <f>15/60*(D2)*1.25</f>
        <v>56.468181531076304</v>
      </c>
      <c r="J56" s="101">
        <f t="shared" si="2"/>
        <v>349.1096804783561</v>
      </c>
      <c r="K56" s="93">
        <f t="shared" si="73"/>
        <v>1106.3794936043221</v>
      </c>
      <c r="L56" s="94">
        <f t="shared" si="134"/>
        <v>898.73667618811862</v>
      </c>
      <c r="M56" s="95"/>
      <c r="N56" s="101">
        <f t="shared" si="123"/>
        <v>700.80163159488961</v>
      </c>
      <c r="O56" s="101">
        <f t="shared" si="4"/>
        <v>56.468181531076304</v>
      </c>
      <c r="P56" s="101">
        <f t="shared" si="5"/>
        <v>141.46686306215261</v>
      </c>
      <c r="Q56" s="92">
        <f t="shared" si="74"/>
        <v>898.73667618811851</v>
      </c>
      <c r="R56" s="94"/>
      <c r="S56" s="95"/>
      <c r="T56" s="101"/>
      <c r="U56" s="101"/>
      <c r="V56" s="101"/>
      <c r="W56" s="92">
        <f t="shared" si="6"/>
        <v>0</v>
      </c>
      <c r="X56" s="94"/>
      <c r="Y56" s="95"/>
      <c r="Z56" s="101"/>
      <c r="AA56" s="101"/>
      <c r="AB56" s="101"/>
      <c r="AC56" s="96">
        <f t="shared" si="7"/>
        <v>0</v>
      </c>
      <c r="AD56" s="94"/>
      <c r="AE56" s="95"/>
      <c r="AF56" s="101"/>
      <c r="AG56" s="101"/>
      <c r="AH56" s="101"/>
      <c r="AI56" s="96">
        <f t="shared" si="75"/>
        <v>0</v>
      </c>
      <c r="AJ56" s="124"/>
      <c r="AK56" s="125"/>
      <c r="AL56" s="101"/>
      <c r="AM56" s="101"/>
      <c r="AN56" s="101"/>
      <c r="AO56" s="96">
        <f t="shared" si="76"/>
        <v>0</v>
      </c>
      <c r="AP56" s="94">
        <f t="shared" si="8"/>
        <v>845.72292183406762</v>
      </c>
      <c r="AQ56" s="95"/>
      <c r="AR56" s="101">
        <f t="shared" si="124"/>
        <v>700.80163159488961</v>
      </c>
      <c r="AS56" s="101">
        <f t="shared" si="9"/>
        <v>56.468181531076304</v>
      </c>
      <c r="AT56" s="101">
        <f t="shared" si="10"/>
        <v>88.453108708101738</v>
      </c>
      <c r="AU56" s="96">
        <f t="shared" si="77"/>
        <v>845.72292183406762</v>
      </c>
      <c r="AV56" s="124">
        <f t="shared" si="11"/>
        <v>927.26717618811858</v>
      </c>
      <c r="AW56" s="135"/>
      <c r="AX56" s="102">
        <f t="shared" si="106"/>
        <v>700.80163159488961</v>
      </c>
      <c r="AY56" s="101">
        <f t="shared" si="12"/>
        <v>56.468181531076304</v>
      </c>
      <c r="AZ56" s="101">
        <f t="shared" si="13"/>
        <v>169.9973630621526</v>
      </c>
      <c r="BA56" s="96">
        <f t="shared" si="78"/>
        <v>927.26717618811858</v>
      </c>
      <c r="BB56" s="124">
        <f t="shared" si="14"/>
        <v>955.79767618811854</v>
      </c>
      <c r="BC56" s="135"/>
      <c r="BD56" s="101">
        <f t="shared" si="107"/>
        <v>700.80163159488961</v>
      </c>
      <c r="BE56" s="101">
        <f t="shared" si="139"/>
        <v>56.468181531076304</v>
      </c>
      <c r="BF56" s="101">
        <f t="shared" si="16"/>
        <v>198.52786306215256</v>
      </c>
      <c r="BG56" s="96">
        <f t="shared" si="79"/>
        <v>955.79767618811843</v>
      </c>
      <c r="BH56" s="124">
        <f>(BI$29*($D$20+$D$24)+$D56*2*($D$16+$D$12)+BI$30*$D$2+$E56*$D$60)*1.25</f>
        <v>721.36842475641913</v>
      </c>
      <c r="BI56" s="135"/>
      <c r="BJ56" s="101">
        <f t="shared" si="126"/>
        <v>700.80163159488961</v>
      </c>
      <c r="BK56" s="101">
        <f t="shared" si="131"/>
        <v>56.468181531076304</v>
      </c>
      <c r="BL56" s="101">
        <f t="shared" si="19"/>
        <v>141.46686306215261</v>
      </c>
      <c r="BM56" s="96">
        <f t="shared" si="80"/>
        <v>898.73667618811851</v>
      </c>
      <c r="BN56" s="124">
        <f t="shared" si="20"/>
        <v>830.85629465704233</v>
      </c>
      <c r="BO56" s="135"/>
      <c r="BP56" s="101">
        <f t="shared" si="133"/>
        <v>700.80163159488961</v>
      </c>
      <c r="BQ56" s="101">
        <f t="shared" si="21"/>
        <v>56.468181531076304</v>
      </c>
      <c r="BR56" s="101">
        <f t="shared" si="22"/>
        <v>73.586481531076302</v>
      </c>
      <c r="BS56" s="96">
        <f t="shared" si="81"/>
        <v>830.85629465704221</v>
      </c>
      <c r="BT56" s="124"/>
      <c r="BU56" s="135"/>
      <c r="BV56" s="101"/>
      <c r="BW56" s="101"/>
      <c r="BX56" s="101"/>
      <c r="BY56" s="96">
        <f t="shared" si="82"/>
        <v>0</v>
      </c>
      <c r="BZ56" s="124">
        <f t="shared" si="23"/>
        <v>927.26717618811858</v>
      </c>
      <c r="CA56" s="135"/>
      <c r="CB56" s="101">
        <f t="shared" si="109"/>
        <v>700.80163159488961</v>
      </c>
      <c r="CC56" s="101">
        <f t="shared" si="127"/>
        <v>56.468181531076304</v>
      </c>
      <c r="CD56" s="101">
        <f t="shared" si="24"/>
        <v>169.9973630621526</v>
      </c>
      <c r="CE56" s="96">
        <f t="shared" si="83"/>
        <v>927.26717618811858</v>
      </c>
      <c r="CF56" s="124">
        <f t="shared" si="84"/>
        <v>1097.2645392502711</v>
      </c>
      <c r="CG56" s="135"/>
      <c r="CH56" s="101">
        <f t="shared" si="138"/>
        <v>700.80163159488961</v>
      </c>
      <c r="CI56" s="101">
        <f t="shared" si="136"/>
        <v>56.468181531076304</v>
      </c>
      <c r="CJ56" s="101">
        <f t="shared" si="26"/>
        <v>339.9947261243052</v>
      </c>
      <c r="CK56" s="96">
        <f t="shared" si="85"/>
        <v>1097.2645392502711</v>
      </c>
      <c r="CL56" s="124">
        <f t="shared" si="128"/>
        <v>842.26849465704231</v>
      </c>
      <c r="CM56" s="135"/>
      <c r="CN56" s="101">
        <f t="shared" si="132"/>
        <v>700.80163159488961</v>
      </c>
      <c r="CO56" s="101">
        <f t="shared" si="27"/>
        <v>56.468181531076304</v>
      </c>
      <c r="CP56" s="101">
        <f t="shared" si="28"/>
        <v>84.998681531076301</v>
      </c>
      <c r="CQ56" s="96">
        <f t="shared" si="86"/>
        <v>842.2684946570422</v>
      </c>
      <c r="CR56" s="124"/>
      <c r="CS56" s="135"/>
      <c r="CT56" s="101"/>
      <c r="CU56" s="101"/>
      <c r="CV56" s="101"/>
      <c r="CW56" s="96">
        <f t="shared" si="87"/>
        <v>0</v>
      </c>
      <c r="CX56" s="124"/>
      <c r="CY56" s="135"/>
      <c r="CZ56" s="101"/>
      <c r="DA56" s="101"/>
      <c r="DB56" s="101"/>
      <c r="DC56" s="96">
        <f t="shared" si="88"/>
        <v>0</v>
      </c>
      <c r="DD56" s="124"/>
      <c r="DE56" s="135"/>
      <c r="DF56" s="101"/>
      <c r="DG56" s="101"/>
      <c r="DH56" s="101"/>
      <c r="DI56" s="96">
        <f t="shared" si="89"/>
        <v>0</v>
      </c>
      <c r="DJ56" s="124"/>
      <c r="DK56" s="125"/>
      <c r="DL56" s="101"/>
      <c r="DM56" s="101"/>
      <c r="DN56" s="101"/>
      <c r="DO56" s="96">
        <f t="shared" si="90"/>
        <v>0</v>
      </c>
      <c r="DP56" s="124">
        <f t="shared" si="29"/>
        <v>1079.0346305421695</v>
      </c>
      <c r="DQ56" s="125"/>
      <c r="DR56" s="101">
        <f t="shared" si="111"/>
        <v>700.80163159488961</v>
      </c>
      <c r="DS56" s="101">
        <f t="shared" si="30"/>
        <v>56.468181531076304</v>
      </c>
      <c r="DT56" s="101">
        <f t="shared" si="31"/>
        <v>321.76481741620341</v>
      </c>
      <c r="DU56" s="96">
        <f t="shared" si="91"/>
        <v>1079.0346305421695</v>
      </c>
      <c r="DV56" s="94">
        <f t="shared" si="32"/>
        <v>1113.2712305421694</v>
      </c>
      <c r="DW56" s="95"/>
      <c r="DX56" s="101">
        <f t="shared" si="112"/>
        <v>700.80163159488961</v>
      </c>
      <c r="DY56" s="101">
        <f t="shared" si="33"/>
        <v>56.468181531076304</v>
      </c>
      <c r="DZ56" s="101">
        <f t="shared" si="34"/>
        <v>356.00141741620348</v>
      </c>
      <c r="EA56" s="96">
        <f t="shared" si="92"/>
        <v>1113.2712305421694</v>
      </c>
      <c r="EB56" s="124">
        <f t="shared" si="35"/>
        <v>1088.7424033651441</v>
      </c>
      <c r="EC56" s="125"/>
      <c r="ED56" s="101">
        <f t="shared" si="113"/>
        <v>700.80163159488961</v>
      </c>
      <c r="EE56" s="101">
        <f t="shared" si="36"/>
        <v>56.468181531076304</v>
      </c>
      <c r="EF56" s="101">
        <f t="shared" si="37"/>
        <v>331.47259023917803</v>
      </c>
      <c r="EG56" s="96">
        <f t="shared" si="93"/>
        <v>1088.7424033651439</v>
      </c>
      <c r="EH56" s="124">
        <f t="shared" si="38"/>
        <v>936.38213054216953</v>
      </c>
      <c r="EI56" s="125"/>
      <c r="EJ56" s="115">
        <f t="shared" si="114"/>
        <v>700.80163159488961</v>
      </c>
      <c r="EK56" s="101">
        <f t="shared" si="39"/>
        <v>56.468181531076304</v>
      </c>
      <c r="EL56" s="101">
        <f t="shared" si="40"/>
        <v>179.1123174162035</v>
      </c>
      <c r="EM56" s="96">
        <f t="shared" si="94"/>
        <v>936.38213054216942</v>
      </c>
      <c r="EN56" s="124">
        <f t="shared" si="41"/>
        <v>976.32483054216948</v>
      </c>
      <c r="EO56" s="125"/>
      <c r="EP56" s="101">
        <f t="shared" si="115"/>
        <v>700.80163159488961</v>
      </c>
      <c r="EQ56" s="101">
        <f t="shared" si="42"/>
        <v>56.468181531076304</v>
      </c>
      <c r="ER56" s="101">
        <f t="shared" si="43"/>
        <v>219.0550174162035</v>
      </c>
      <c r="ES56" s="96">
        <f t="shared" si="95"/>
        <v>976.32483054216937</v>
      </c>
      <c r="ET56" s="124">
        <f t="shared" si="44"/>
        <v>758.2354644337355</v>
      </c>
      <c r="EU56" s="125"/>
      <c r="EV56" s="92">
        <f t="shared" si="116"/>
        <v>560.64130527591169</v>
      </c>
      <c r="EW56" s="92">
        <f t="shared" si="96"/>
        <v>45.174545224861042</v>
      </c>
      <c r="EX56" s="92">
        <f t="shared" si="45"/>
        <v>152.41961393296276</v>
      </c>
      <c r="EY56" s="96">
        <f t="shared" si="97"/>
        <v>758.2354644337355</v>
      </c>
      <c r="EZ56" s="124">
        <f t="shared" si="46"/>
        <v>744.54082443373557</v>
      </c>
      <c r="FA56" s="125"/>
      <c r="FB56" s="92">
        <f t="shared" si="117"/>
        <v>560.64130527591169</v>
      </c>
      <c r="FC56" s="92">
        <f t="shared" si="98"/>
        <v>45.174545224861042</v>
      </c>
      <c r="FD56" s="92">
        <f t="shared" si="47"/>
        <v>138.72497393296277</v>
      </c>
      <c r="FE56" s="96">
        <f t="shared" si="99"/>
        <v>744.54082443373545</v>
      </c>
      <c r="FF56" s="171">
        <f t="shared" si="48"/>
        <v>744.54082443373557</v>
      </c>
      <c r="FG56" s="171"/>
      <c r="FH56" s="92">
        <f t="shared" si="118"/>
        <v>560.64130527591169</v>
      </c>
      <c r="FI56" s="92">
        <f t="shared" si="100"/>
        <v>45.174545224861042</v>
      </c>
      <c r="FJ56" s="92">
        <f t="shared" si="101"/>
        <v>138.72497393296277</v>
      </c>
      <c r="FK56" s="96">
        <f t="shared" si="102"/>
        <v>744.54082443373545</v>
      </c>
      <c r="FL56" s="124">
        <f t="shared" si="49"/>
        <v>947.7943305421694</v>
      </c>
      <c r="FM56" s="125"/>
      <c r="FN56" s="101">
        <f t="shared" si="119"/>
        <v>700.80163159488961</v>
      </c>
      <c r="FO56" s="101">
        <f t="shared" si="50"/>
        <v>56.468181531076304</v>
      </c>
      <c r="FP56" s="101">
        <f t="shared" si="51"/>
        <v>190.52451741620345</v>
      </c>
      <c r="FQ56" s="96">
        <f t="shared" si="103"/>
        <v>947.7943305421694</v>
      </c>
      <c r="FR56" s="126">
        <f t="shared" si="52"/>
        <v>1016.2675305421693</v>
      </c>
      <c r="FS56" s="127"/>
      <c r="FT56" s="101">
        <f t="shared" si="120"/>
        <v>700.80163159488961</v>
      </c>
      <c r="FU56" s="101">
        <f t="shared" si="53"/>
        <v>56.468181531076304</v>
      </c>
      <c r="FV56" s="101">
        <f t="shared" si="54"/>
        <v>258.99771741620344</v>
      </c>
      <c r="FW56" s="96">
        <f t="shared" si="104"/>
        <v>1016.2675305421694</v>
      </c>
      <c r="FX56" s="124">
        <f t="shared" si="55"/>
        <v>864.97433096325744</v>
      </c>
      <c r="FY56" s="125"/>
      <c r="FZ56" s="101">
        <f t="shared" si="121"/>
        <v>700.80163159488961</v>
      </c>
      <c r="GA56" s="101">
        <f t="shared" si="56"/>
        <v>56.468181531076304</v>
      </c>
      <c r="GB56" s="101">
        <f t="shared" si="57"/>
        <v>107.70451783729156</v>
      </c>
      <c r="GC56" s="92">
        <f t="shared" si="105"/>
        <v>864.97433096325744</v>
      </c>
      <c r="GD56" s="124">
        <f t="shared" si="58"/>
        <v>915.8549761881186</v>
      </c>
      <c r="GE56" s="125"/>
      <c r="GF56" s="101">
        <f t="shared" si="122"/>
        <v>700.80163159488961</v>
      </c>
      <c r="GG56" s="101">
        <f t="shared" si="59"/>
        <v>56.468181531076304</v>
      </c>
      <c r="GH56" s="101">
        <f t="shared" si="60"/>
        <v>158.58516306215262</v>
      </c>
      <c r="GI56" s="124">
        <f t="shared" si="61"/>
        <v>932.97327618811869</v>
      </c>
      <c r="GJ56" s="125"/>
      <c r="GK56" s="101">
        <f t="shared" si="62"/>
        <v>700.80163159488961</v>
      </c>
      <c r="GL56" s="101">
        <f t="shared" si="63"/>
        <v>56.468181531076304</v>
      </c>
      <c r="GM56" s="101">
        <f>(GJ29*(D20+D24)+(30/60)*D2)*1.25</f>
        <v>175.70346306215259</v>
      </c>
      <c r="GN56" s="124">
        <f t="shared" si="64"/>
        <v>980.32650336514405</v>
      </c>
      <c r="GO56" s="125"/>
      <c r="GP56" s="103">
        <f>($D$56 *2*($D$16+$D$12)+$E$56*$D$6)*1.25</f>
        <v>700.80163159488961</v>
      </c>
      <c r="GQ56" s="101">
        <f t="shared" si="65"/>
        <v>56.468181531076304</v>
      </c>
      <c r="GR56" s="101">
        <f t="shared" si="66"/>
        <v>223.05669023917804</v>
      </c>
      <c r="GS56" s="124">
        <f t="shared" si="67"/>
        <v>900.44110336514404</v>
      </c>
      <c r="GT56" s="125"/>
      <c r="GU56" s="103">
        <f>($D$56 *2*($D$16+$D$12)+$E$56*$D$6)*1.25</f>
        <v>700.80163159488961</v>
      </c>
      <c r="GV56" s="101">
        <f t="shared" si="68"/>
        <v>56.468181531076304</v>
      </c>
      <c r="GW56" s="101">
        <f t="shared" si="69"/>
        <v>143.17129023917806</v>
      </c>
      <c r="GX56" s="124">
        <f t="shared" si="70"/>
        <v>1136.0956305421696</v>
      </c>
      <c r="GY56" s="125"/>
      <c r="GZ56" s="103">
        <f>(D$56 *2*($D$16+$D$12)+$E$56*$D$6)*1.25</f>
        <v>700.80163159488961</v>
      </c>
      <c r="HA56" s="101">
        <f t="shared" si="71"/>
        <v>56.468181531076304</v>
      </c>
      <c r="HB56" s="101">
        <f t="shared" si="72"/>
        <v>143.17129023917806</v>
      </c>
    </row>
    <row r="57" spans="1:210" ht="26.25" x14ac:dyDescent="0.25">
      <c r="A57" s="61" t="s">
        <v>101</v>
      </c>
      <c r="B57" s="62">
        <v>646793</v>
      </c>
      <c r="C57" s="66" t="s">
        <v>102</v>
      </c>
      <c r="D57" s="64">
        <v>25</v>
      </c>
      <c r="E57" s="65">
        <f t="shared" si="0"/>
        <v>0.83333333333333337</v>
      </c>
      <c r="F57" s="124">
        <f>(G$29*($D$20+$D$24)+$D57*2*($D$16+$D$12)+G$30*$D$2+$E57*$D$6)*1.25</f>
        <v>879.09247795192539</v>
      </c>
      <c r="G57" s="125"/>
      <c r="H57" s="115">
        <f t="shared" si="129"/>
        <v>473.51461594249304</v>
      </c>
      <c r="I57" s="115">
        <f>15/60*(D2)*1.25</f>
        <v>56.468181531076304</v>
      </c>
      <c r="J57" s="101">
        <f t="shared" si="2"/>
        <v>349.1096804783561</v>
      </c>
      <c r="K57" s="93">
        <f t="shared" si="73"/>
        <v>879.0924779519255</v>
      </c>
      <c r="L57" s="94">
        <f t="shared" si="134"/>
        <v>671.44966053572193</v>
      </c>
      <c r="M57" s="95"/>
      <c r="N57" s="101">
        <f t="shared" si="123"/>
        <v>473.51461594249304</v>
      </c>
      <c r="O57" s="101">
        <f t="shared" si="4"/>
        <v>56.468181531076304</v>
      </c>
      <c r="P57" s="101">
        <f t="shared" si="5"/>
        <v>141.46686306215261</v>
      </c>
      <c r="Q57" s="92">
        <f t="shared" si="74"/>
        <v>671.44966053572193</v>
      </c>
      <c r="R57" s="94"/>
      <c r="S57" s="95"/>
      <c r="T57" s="101"/>
      <c r="U57" s="101"/>
      <c r="V57" s="101"/>
      <c r="W57" s="92">
        <f t="shared" si="6"/>
        <v>0</v>
      </c>
      <c r="X57" s="94"/>
      <c r="Y57" s="95"/>
      <c r="Z57" s="101"/>
      <c r="AA57" s="101"/>
      <c r="AB57" s="101"/>
      <c r="AC57" s="96">
        <f t="shared" si="7"/>
        <v>0</v>
      </c>
      <c r="AD57" s="94"/>
      <c r="AE57" s="95"/>
      <c r="AF57" s="101"/>
      <c r="AG57" s="101"/>
      <c r="AH57" s="101"/>
      <c r="AI57" s="96">
        <f t="shared" si="75"/>
        <v>0</v>
      </c>
      <c r="AJ57" s="124"/>
      <c r="AK57" s="125"/>
      <c r="AL57" s="101"/>
      <c r="AM57" s="101"/>
      <c r="AN57" s="101"/>
      <c r="AO57" s="96">
        <f t="shared" si="76"/>
        <v>0</v>
      </c>
      <c r="AP57" s="94">
        <f t="shared" si="8"/>
        <v>618.43590618167104</v>
      </c>
      <c r="AQ57" s="95"/>
      <c r="AR57" s="101">
        <f t="shared" si="124"/>
        <v>473.51461594249304</v>
      </c>
      <c r="AS57" s="101">
        <f t="shared" si="9"/>
        <v>56.468181531076304</v>
      </c>
      <c r="AT57" s="101">
        <f t="shared" si="10"/>
        <v>88.453108708101738</v>
      </c>
      <c r="AU57" s="96">
        <f t="shared" si="77"/>
        <v>618.43590618167104</v>
      </c>
      <c r="AV57" s="124">
        <f t="shared" si="11"/>
        <v>699.98016053572189</v>
      </c>
      <c r="AW57" s="135"/>
      <c r="AX57" s="102">
        <f t="shared" si="106"/>
        <v>473.51461594249304</v>
      </c>
      <c r="AY57" s="101">
        <f t="shared" si="12"/>
        <v>56.468181531076304</v>
      </c>
      <c r="AZ57" s="101">
        <f t="shared" si="13"/>
        <v>169.9973630621526</v>
      </c>
      <c r="BA57" s="96">
        <f t="shared" si="78"/>
        <v>699.98016053572201</v>
      </c>
      <c r="BB57" s="124">
        <f t="shared" si="14"/>
        <v>728.51066053572197</v>
      </c>
      <c r="BC57" s="135"/>
      <c r="BD57" s="101">
        <f t="shared" si="107"/>
        <v>473.51461594249304</v>
      </c>
      <c r="BE57" s="101">
        <f t="shared" si="139"/>
        <v>56.468181531076304</v>
      </c>
      <c r="BF57" s="101">
        <f t="shared" si="16"/>
        <v>198.52786306215256</v>
      </c>
      <c r="BG57" s="96">
        <f t="shared" si="79"/>
        <v>728.51066053572185</v>
      </c>
      <c r="BH57" s="124">
        <f>(BI$29*($D$20+$D$24)+$D57*2*($D$16+$D$12)+BI$30*$D$2+$E57*$D$6)*1.25</f>
        <v>671.44966053572193</v>
      </c>
      <c r="BI57" s="135"/>
      <c r="BJ57" s="101">
        <f t="shared" si="126"/>
        <v>473.51461594249304</v>
      </c>
      <c r="BK57" s="101">
        <f t="shared" si="131"/>
        <v>56.468181531076304</v>
      </c>
      <c r="BL57" s="101">
        <f t="shared" si="19"/>
        <v>141.46686306215261</v>
      </c>
      <c r="BM57" s="96">
        <f t="shared" si="80"/>
        <v>671.44966053572193</v>
      </c>
      <c r="BN57" s="124">
        <f t="shared" si="20"/>
        <v>603.56927900464564</v>
      </c>
      <c r="BO57" s="135"/>
      <c r="BP57" s="101">
        <f t="shared" si="133"/>
        <v>473.51461594249304</v>
      </c>
      <c r="BQ57" s="101">
        <f t="shared" si="21"/>
        <v>56.468181531076304</v>
      </c>
      <c r="BR57" s="101">
        <f t="shared" si="22"/>
        <v>73.586481531076302</v>
      </c>
      <c r="BS57" s="96">
        <f t="shared" si="81"/>
        <v>603.56927900464564</v>
      </c>
      <c r="BT57" s="124"/>
      <c r="BU57" s="135"/>
      <c r="BV57" s="101"/>
      <c r="BW57" s="101"/>
      <c r="BX57" s="101"/>
      <c r="BY57" s="96">
        <f t="shared" si="82"/>
        <v>0</v>
      </c>
      <c r="BZ57" s="124">
        <f t="shared" si="23"/>
        <v>699.98016053572189</v>
      </c>
      <c r="CA57" s="135"/>
      <c r="CB57" s="101">
        <f>(D57 *2*($D$16+$D$12)+E57*$D$60)*1.25</f>
        <v>353.67120281296627</v>
      </c>
      <c r="CC57" s="101">
        <f t="shared" si="127"/>
        <v>56.468181531076304</v>
      </c>
      <c r="CD57" s="101">
        <f t="shared" si="24"/>
        <v>169.9973630621526</v>
      </c>
      <c r="CE57" s="96">
        <f t="shared" si="83"/>
        <v>580.13674740619513</v>
      </c>
      <c r="CF57" s="124">
        <f t="shared" si="84"/>
        <v>869.97752359787455</v>
      </c>
      <c r="CG57" s="135"/>
      <c r="CH57" s="101">
        <f t="shared" si="138"/>
        <v>473.51461594249304</v>
      </c>
      <c r="CI57" s="101">
        <f t="shared" si="136"/>
        <v>56.468181531076304</v>
      </c>
      <c r="CJ57" s="101">
        <f t="shared" si="26"/>
        <v>339.9947261243052</v>
      </c>
      <c r="CK57" s="96">
        <f t="shared" si="85"/>
        <v>869.97752359787455</v>
      </c>
      <c r="CL57" s="124">
        <f t="shared" si="128"/>
        <v>614.98147900464562</v>
      </c>
      <c r="CM57" s="135"/>
      <c r="CN57" s="101">
        <f t="shared" si="132"/>
        <v>473.51461594249304</v>
      </c>
      <c r="CO57" s="101">
        <f t="shared" si="27"/>
        <v>56.468181531076304</v>
      </c>
      <c r="CP57" s="101">
        <f t="shared" si="28"/>
        <v>84.998681531076301</v>
      </c>
      <c r="CQ57" s="96">
        <f t="shared" si="86"/>
        <v>614.98147900464562</v>
      </c>
      <c r="CR57" s="124"/>
      <c r="CS57" s="135"/>
      <c r="CT57" s="101"/>
      <c r="CU57" s="101"/>
      <c r="CV57" s="101"/>
      <c r="CW57" s="96">
        <f t="shared" si="87"/>
        <v>0</v>
      </c>
      <c r="CX57" s="124"/>
      <c r="CY57" s="135"/>
      <c r="CZ57" s="101"/>
      <c r="DA57" s="101"/>
      <c r="DB57" s="101"/>
      <c r="DC57" s="96">
        <f t="shared" si="88"/>
        <v>0</v>
      </c>
      <c r="DD57" s="124"/>
      <c r="DE57" s="135"/>
      <c r="DF57" s="101"/>
      <c r="DG57" s="101"/>
      <c r="DH57" s="101"/>
      <c r="DI57" s="96">
        <f t="shared" si="89"/>
        <v>0</v>
      </c>
      <c r="DJ57" s="124"/>
      <c r="DK57" s="125"/>
      <c r="DL57" s="101"/>
      <c r="DM57" s="101"/>
      <c r="DN57" s="101"/>
      <c r="DO57" s="96">
        <f t="shared" si="90"/>
        <v>0</v>
      </c>
      <c r="DP57" s="124">
        <f t="shared" si="29"/>
        <v>851.74761488977265</v>
      </c>
      <c r="DQ57" s="125"/>
      <c r="DR57" s="101">
        <f t="shared" si="111"/>
        <v>473.51461594249304</v>
      </c>
      <c r="DS57" s="101">
        <f t="shared" si="30"/>
        <v>56.468181531076304</v>
      </c>
      <c r="DT57" s="101">
        <f t="shared" si="31"/>
        <v>321.76481741620341</v>
      </c>
      <c r="DU57" s="96">
        <f t="shared" si="91"/>
        <v>851.74761488977276</v>
      </c>
      <c r="DV57" s="94">
        <f t="shared" si="32"/>
        <v>885.98421488977283</v>
      </c>
      <c r="DW57" s="95"/>
      <c r="DX57" s="101">
        <f t="shared" si="112"/>
        <v>473.51461594249304</v>
      </c>
      <c r="DY57" s="101">
        <f t="shared" si="33"/>
        <v>56.468181531076304</v>
      </c>
      <c r="DZ57" s="101">
        <f t="shared" si="34"/>
        <v>356.00141741620348</v>
      </c>
      <c r="EA57" s="96">
        <f t="shared" si="92"/>
        <v>885.98421488977283</v>
      </c>
      <c r="EB57" s="124">
        <f t="shared" si="35"/>
        <v>861.45538771274732</v>
      </c>
      <c r="EC57" s="125"/>
      <c r="ED57" s="101">
        <f t="shared" si="113"/>
        <v>473.51461594249304</v>
      </c>
      <c r="EE57" s="101">
        <f t="shared" si="36"/>
        <v>56.468181531076304</v>
      </c>
      <c r="EF57" s="101">
        <f t="shared" si="37"/>
        <v>331.47259023917803</v>
      </c>
      <c r="EG57" s="96">
        <f t="shared" si="93"/>
        <v>861.45538771274732</v>
      </c>
      <c r="EH57" s="124">
        <f t="shared" si="38"/>
        <v>709.09511488977273</v>
      </c>
      <c r="EI57" s="125"/>
      <c r="EJ57" s="115">
        <f t="shared" si="114"/>
        <v>473.51461594249304</v>
      </c>
      <c r="EK57" s="101">
        <f t="shared" si="39"/>
        <v>56.468181531076304</v>
      </c>
      <c r="EL57" s="101">
        <f t="shared" si="40"/>
        <v>179.1123174162035</v>
      </c>
      <c r="EM57" s="96">
        <f t="shared" si="94"/>
        <v>709.09511488977284</v>
      </c>
      <c r="EN57" s="124">
        <f t="shared" si="41"/>
        <v>749.03781488977279</v>
      </c>
      <c r="EO57" s="125"/>
      <c r="EP57" s="101">
        <f t="shared" si="115"/>
        <v>473.51461594249304</v>
      </c>
      <c r="EQ57" s="101">
        <f t="shared" si="42"/>
        <v>56.468181531076304</v>
      </c>
      <c r="ER57" s="101">
        <f t="shared" si="43"/>
        <v>219.0550174162035</v>
      </c>
      <c r="ES57" s="96">
        <f t="shared" si="95"/>
        <v>749.03781488977279</v>
      </c>
      <c r="ET57" s="124">
        <f t="shared" si="44"/>
        <v>576.40585191181822</v>
      </c>
      <c r="EU57" s="125"/>
      <c r="EV57" s="92">
        <f t="shared" si="116"/>
        <v>378.81169275399441</v>
      </c>
      <c r="EW57" s="92">
        <f t="shared" si="96"/>
        <v>45.174545224861042</v>
      </c>
      <c r="EX57" s="92">
        <f t="shared" si="45"/>
        <v>152.41961393296276</v>
      </c>
      <c r="EY57" s="96">
        <f t="shared" si="97"/>
        <v>576.40585191181822</v>
      </c>
      <c r="EZ57" s="124">
        <f t="shared" si="46"/>
        <v>562.71121191181828</v>
      </c>
      <c r="FA57" s="125"/>
      <c r="FB57" s="92">
        <f t="shared" si="117"/>
        <v>378.81169275399441</v>
      </c>
      <c r="FC57" s="92">
        <f t="shared" si="98"/>
        <v>45.174545224861042</v>
      </c>
      <c r="FD57" s="92">
        <f t="shared" si="47"/>
        <v>138.72497393296277</v>
      </c>
      <c r="FE57" s="96">
        <f t="shared" si="99"/>
        <v>562.71121191181828</v>
      </c>
      <c r="FF57" s="171">
        <f t="shared" si="48"/>
        <v>562.71121191181828</v>
      </c>
      <c r="FG57" s="171"/>
      <c r="FH57" s="92">
        <f t="shared" si="118"/>
        <v>378.81169275399441</v>
      </c>
      <c r="FI57" s="92">
        <f t="shared" si="100"/>
        <v>45.174545224861042</v>
      </c>
      <c r="FJ57" s="92">
        <f t="shared" si="101"/>
        <v>138.72497393296277</v>
      </c>
      <c r="FK57" s="96">
        <f t="shared" si="102"/>
        <v>562.71121191181828</v>
      </c>
      <c r="FL57" s="124">
        <f t="shared" si="49"/>
        <v>720.50731488977272</v>
      </c>
      <c r="FM57" s="125"/>
      <c r="FN57" s="101">
        <f t="shared" si="119"/>
        <v>473.51461594249304</v>
      </c>
      <c r="FO57" s="101">
        <f t="shared" si="50"/>
        <v>56.468181531076304</v>
      </c>
      <c r="FP57" s="101">
        <f t="shared" si="51"/>
        <v>190.52451741620345</v>
      </c>
      <c r="FQ57" s="96">
        <f t="shared" si="103"/>
        <v>720.50731488977283</v>
      </c>
      <c r="FR57" s="126">
        <f t="shared" si="52"/>
        <v>788.98051488977273</v>
      </c>
      <c r="FS57" s="127"/>
      <c r="FT57" s="101">
        <f t="shared" si="120"/>
        <v>473.51461594249304</v>
      </c>
      <c r="FU57" s="101">
        <f t="shared" si="53"/>
        <v>56.468181531076304</v>
      </c>
      <c r="FV57" s="101">
        <f t="shared" si="54"/>
        <v>258.99771741620344</v>
      </c>
      <c r="FW57" s="96">
        <f t="shared" si="104"/>
        <v>788.98051488977285</v>
      </c>
      <c r="FX57" s="124">
        <f t="shared" si="55"/>
        <v>637.68731531086087</v>
      </c>
      <c r="FY57" s="125"/>
      <c r="FZ57" s="101">
        <f t="shared" si="121"/>
        <v>473.51461594249304</v>
      </c>
      <c r="GA57" s="101">
        <f t="shared" si="56"/>
        <v>56.468181531076304</v>
      </c>
      <c r="GB57" s="101">
        <f t="shared" si="57"/>
        <v>107.70451783729156</v>
      </c>
      <c r="GC57" s="92">
        <f t="shared" si="105"/>
        <v>637.68731531086087</v>
      </c>
      <c r="GD57" s="124">
        <f t="shared" si="58"/>
        <v>688.56796053572202</v>
      </c>
      <c r="GE57" s="125"/>
      <c r="GF57" s="101">
        <f t="shared" si="122"/>
        <v>473.51461594249304</v>
      </c>
      <c r="GG57" s="101">
        <f t="shared" si="59"/>
        <v>56.468181531076304</v>
      </c>
      <c r="GH57" s="101">
        <f t="shared" si="60"/>
        <v>158.58516306215262</v>
      </c>
      <c r="GI57" s="124">
        <f t="shared" si="61"/>
        <v>705.68626053572189</v>
      </c>
      <c r="GJ57" s="125"/>
      <c r="GK57" s="101">
        <f t="shared" si="62"/>
        <v>473.51461594249304</v>
      </c>
      <c r="GL57" s="101">
        <f t="shared" si="63"/>
        <v>56.468181531076304</v>
      </c>
      <c r="GM57" s="101">
        <f>(GJ29*(D20+D24)+(30/60)*D2)*1.25</f>
        <v>175.70346306215259</v>
      </c>
      <c r="GN57" s="124">
        <f t="shared" si="64"/>
        <v>753.03948771274736</v>
      </c>
      <c r="GO57" s="125"/>
      <c r="GP57" s="103">
        <f>($D$57 *2*($D$16+$D$12)+$E$57*$D$6)*1.25</f>
        <v>473.51461594249304</v>
      </c>
      <c r="GQ57" s="101">
        <f t="shared" si="65"/>
        <v>56.468181531076304</v>
      </c>
      <c r="GR57" s="101">
        <f t="shared" si="66"/>
        <v>223.05669023917804</v>
      </c>
      <c r="GS57" s="124">
        <f t="shared" si="67"/>
        <v>673.15408771274735</v>
      </c>
      <c r="GT57" s="125"/>
      <c r="GU57" s="103">
        <f>($D$57 *2*($D$16+$D$12)+$E$57*$D$6)*1.25</f>
        <v>473.51461594249304</v>
      </c>
      <c r="GV57" s="101">
        <f t="shared" si="68"/>
        <v>56.468181531076304</v>
      </c>
      <c r="GW57" s="101">
        <f t="shared" si="69"/>
        <v>143.17129023917806</v>
      </c>
      <c r="GX57" s="124">
        <f t="shared" si="70"/>
        <v>908.8086148897728</v>
      </c>
      <c r="GY57" s="125"/>
      <c r="GZ57" s="103">
        <f>($D$57 *2*($D$16+$D$12)+$E$57*$D$6)*1.25</f>
        <v>473.51461594249304</v>
      </c>
      <c r="HA57" s="101">
        <f t="shared" si="71"/>
        <v>56.468181531076304</v>
      </c>
      <c r="HB57" s="101">
        <f t="shared" si="72"/>
        <v>143.17129023917806</v>
      </c>
    </row>
    <row r="58" spans="1:210" ht="26.25" x14ac:dyDescent="0.25">
      <c r="A58" s="61" t="s">
        <v>103</v>
      </c>
      <c r="B58" s="62">
        <v>646785</v>
      </c>
      <c r="C58" s="66" t="s">
        <v>104</v>
      </c>
      <c r="D58" s="64">
        <v>40</v>
      </c>
      <c r="E58" s="65">
        <f>D58*2/$D$10</f>
        <v>1.3333333333333333</v>
      </c>
      <c r="F58" s="124">
        <f t="shared" si="1"/>
        <v>1163.2012475174213</v>
      </c>
      <c r="G58" s="125"/>
      <c r="H58" s="115">
        <f t="shared" si="129"/>
        <v>757.62338550798881</v>
      </c>
      <c r="I58" s="115">
        <f>15/60*(D2)*1.25</f>
        <v>56.468181531076304</v>
      </c>
      <c r="J58" s="101">
        <f t="shared" si="2"/>
        <v>349.1096804783561</v>
      </c>
      <c r="K58" s="93">
        <f t="shared" si="73"/>
        <v>1163.2012475174213</v>
      </c>
      <c r="L58" s="94">
        <f t="shared" si="134"/>
        <v>955.55843010121771</v>
      </c>
      <c r="M58" s="95"/>
      <c r="N58" s="101">
        <f t="shared" si="123"/>
        <v>757.62338550798881</v>
      </c>
      <c r="O58" s="101">
        <f t="shared" si="4"/>
        <v>56.468181531076304</v>
      </c>
      <c r="P58" s="101">
        <f t="shared" si="5"/>
        <v>141.46686306215261</v>
      </c>
      <c r="Q58" s="92">
        <f t="shared" si="74"/>
        <v>955.55843010121771</v>
      </c>
      <c r="R58" s="94"/>
      <c r="S58" s="95"/>
      <c r="T58" s="101"/>
      <c r="U58" s="101"/>
      <c r="V58" s="101"/>
      <c r="W58" s="92">
        <f t="shared" si="6"/>
        <v>0</v>
      </c>
      <c r="X58" s="94"/>
      <c r="Y58" s="95"/>
      <c r="Z58" s="101"/>
      <c r="AA58" s="101"/>
      <c r="AB58" s="101"/>
      <c r="AC58" s="96">
        <f t="shared" si="7"/>
        <v>0</v>
      </c>
      <c r="AD58" s="94"/>
      <c r="AE58" s="95"/>
      <c r="AF58" s="101"/>
      <c r="AG58" s="101"/>
      <c r="AH58" s="101"/>
      <c r="AI58" s="96">
        <f t="shared" si="75"/>
        <v>0</v>
      </c>
      <c r="AJ58" s="124"/>
      <c r="AK58" s="125"/>
      <c r="AL58" s="101"/>
      <c r="AM58" s="101"/>
      <c r="AN58" s="101"/>
      <c r="AO58" s="96">
        <f t="shared" si="76"/>
        <v>0</v>
      </c>
      <c r="AP58" s="94">
        <f t="shared" si="8"/>
        <v>902.54467574716682</v>
      </c>
      <c r="AQ58" s="95"/>
      <c r="AR58" s="101">
        <f t="shared" si="124"/>
        <v>757.62338550798881</v>
      </c>
      <c r="AS58" s="101">
        <f t="shared" si="9"/>
        <v>56.468181531076304</v>
      </c>
      <c r="AT58" s="101">
        <f t="shared" si="10"/>
        <v>88.453108708101738</v>
      </c>
      <c r="AU58" s="96">
        <f t="shared" si="77"/>
        <v>902.54467574716682</v>
      </c>
      <c r="AV58" s="124">
        <f t="shared" si="11"/>
        <v>984.08893010121778</v>
      </c>
      <c r="AW58" s="135"/>
      <c r="AX58" s="102">
        <f t="shared" si="106"/>
        <v>757.62338550798881</v>
      </c>
      <c r="AY58" s="101">
        <f t="shared" si="12"/>
        <v>56.468181531076304</v>
      </c>
      <c r="AZ58" s="101">
        <f t="shared" si="13"/>
        <v>169.9973630621526</v>
      </c>
      <c r="BA58" s="96">
        <f t="shared" si="78"/>
        <v>984.08893010121778</v>
      </c>
      <c r="BB58" s="124">
        <f t="shared" si="14"/>
        <v>1012.6194301012176</v>
      </c>
      <c r="BC58" s="135"/>
      <c r="BD58" s="101">
        <f t="shared" si="107"/>
        <v>757.62338550798881</v>
      </c>
      <c r="BE58" s="101">
        <f t="shared" si="139"/>
        <v>56.468181531076304</v>
      </c>
      <c r="BF58" s="101">
        <f t="shared" si="16"/>
        <v>198.52786306215256</v>
      </c>
      <c r="BG58" s="96">
        <f t="shared" si="79"/>
        <v>1012.6194301012176</v>
      </c>
      <c r="BH58" s="124">
        <f>(BI$29*($D$20+$D$24)+$D58*2*($D$16+$D$12)+BI$30*$D$2+$E58*$D$6)*1.25</f>
        <v>955.55843010121771</v>
      </c>
      <c r="BI58" s="135"/>
      <c r="BJ58" s="101">
        <f t="shared" si="126"/>
        <v>757.62338550798881</v>
      </c>
      <c r="BK58" s="101">
        <f t="shared" si="131"/>
        <v>56.468181531076304</v>
      </c>
      <c r="BL58" s="101">
        <f t="shared" si="19"/>
        <v>141.46686306215261</v>
      </c>
      <c r="BM58" s="96">
        <f t="shared" si="80"/>
        <v>955.55843010121771</v>
      </c>
      <c r="BN58" s="124">
        <f t="shared" si="20"/>
        <v>887.67804857014141</v>
      </c>
      <c r="BO58" s="135"/>
      <c r="BP58" s="101">
        <f t="shared" si="133"/>
        <v>757.62338550798881</v>
      </c>
      <c r="BQ58" s="101">
        <f t="shared" si="21"/>
        <v>56.468181531076304</v>
      </c>
      <c r="BR58" s="101">
        <f t="shared" si="22"/>
        <v>73.586481531076302</v>
      </c>
      <c r="BS58" s="96">
        <f t="shared" si="81"/>
        <v>887.67804857014141</v>
      </c>
      <c r="BT58" s="124"/>
      <c r="BU58" s="135"/>
      <c r="BV58" s="101"/>
      <c r="BW58" s="101"/>
      <c r="BX58" s="101"/>
      <c r="BY58" s="96">
        <f t="shared" si="82"/>
        <v>0</v>
      </c>
      <c r="BZ58" s="124">
        <f t="shared" si="23"/>
        <v>984.08893010121778</v>
      </c>
      <c r="CA58" s="135"/>
      <c r="CB58" s="101">
        <f>(D58 *2*($D$16+$D$12)+E58*$D$6)*1.25</f>
        <v>757.62338550798881</v>
      </c>
      <c r="CC58" s="101">
        <f t="shared" si="127"/>
        <v>56.468181531076304</v>
      </c>
      <c r="CD58" s="101">
        <f t="shared" si="24"/>
        <v>169.9973630621526</v>
      </c>
      <c r="CE58" s="96">
        <f t="shared" si="83"/>
        <v>984.08893010121778</v>
      </c>
      <c r="CF58" s="124">
        <f t="shared" si="84"/>
        <v>1154.0862931633703</v>
      </c>
      <c r="CG58" s="135"/>
      <c r="CH58" s="101">
        <f t="shared" si="138"/>
        <v>757.62338550798881</v>
      </c>
      <c r="CI58" s="101">
        <f t="shared" si="136"/>
        <v>56.468181531076304</v>
      </c>
      <c r="CJ58" s="101">
        <f t="shared" si="26"/>
        <v>339.9947261243052</v>
      </c>
      <c r="CK58" s="96">
        <f t="shared" si="85"/>
        <v>1154.0862931633703</v>
      </c>
      <c r="CL58" s="124">
        <f t="shared" si="128"/>
        <v>899.09024857014151</v>
      </c>
      <c r="CM58" s="135"/>
      <c r="CN58" s="101">
        <f>(D58 *2*($D$16+$D$12)+E58*$D$60)*1.25</f>
        <v>565.87392450074606</v>
      </c>
      <c r="CO58" s="101">
        <f t="shared" si="27"/>
        <v>56.468181531076304</v>
      </c>
      <c r="CP58" s="101">
        <f t="shared" si="28"/>
        <v>84.998681531076301</v>
      </c>
      <c r="CQ58" s="96">
        <f t="shared" si="86"/>
        <v>707.34078756289864</v>
      </c>
      <c r="CR58" s="124"/>
      <c r="CS58" s="135"/>
      <c r="CT58" s="101"/>
      <c r="CU58" s="101"/>
      <c r="CV58" s="101"/>
      <c r="CW58" s="96">
        <f t="shared" si="87"/>
        <v>0</v>
      </c>
      <c r="CX58" s="124"/>
      <c r="CY58" s="135"/>
      <c r="CZ58" s="101"/>
      <c r="DA58" s="101"/>
      <c r="DB58" s="101"/>
      <c r="DC58" s="96">
        <f t="shared" si="88"/>
        <v>0</v>
      </c>
      <c r="DD58" s="124"/>
      <c r="DE58" s="135"/>
      <c r="DF58" s="101"/>
      <c r="DG58" s="101"/>
      <c r="DH58" s="101"/>
      <c r="DI58" s="96">
        <f t="shared" si="89"/>
        <v>0</v>
      </c>
      <c r="DJ58" s="124"/>
      <c r="DK58" s="125"/>
      <c r="DL58" s="101"/>
      <c r="DM58" s="101"/>
      <c r="DN58" s="101"/>
      <c r="DO58" s="96">
        <f t="shared" si="90"/>
        <v>0</v>
      </c>
      <c r="DP58" s="124">
        <f t="shared" si="29"/>
        <v>1135.8563844552687</v>
      </c>
      <c r="DQ58" s="125"/>
      <c r="DR58" s="101">
        <f t="shared" si="111"/>
        <v>757.62338550798881</v>
      </c>
      <c r="DS58" s="101">
        <f t="shared" si="30"/>
        <v>56.468181531076304</v>
      </c>
      <c r="DT58" s="101">
        <f t="shared" si="31"/>
        <v>321.76481741620341</v>
      </c>
      <c r="DU58" s="96">
        <f t="shared" si="91"/>
        <v>1135.8563844552687</v>
      </c>
      <c r="DV58" s="94">
        <f t="shared" si="32"/>
        <v>1170.0929844552686</v>
      </c>
      <c r="DW58" s="95"/>
      <c r="DX58" s="101">
        <f t="shared" si="112"/>
        <v>757.62338550798881</v>
      </c>
      <c r="DY58" s="101">
        <f t="shared" si="33"/>
        <v>56.468181531076304</v>
      </c>
      <c r="DZ58" s="101">
        <f t="shared" si="34"/>
        <v>356.00141741620348</v>
      </c>
      <c r="EA58" s="96">
        <f t="shared" si="92"/>
        <v>1170.0929844552686</v>
      </c>
      <c r="EB58" s="124">
        <f t="shared" si="35"/>
        <v>1145.5641572782431</v>
      </c>
      <c r="EC58" s="125"/>
      <c r="ED58" s="101">
        <f t="shared" si="113"/>
        <v>757.62338550798881</v>
      </c>
      <c r="EE58" s="101">
        <f t="shared" si="36"/>
        <v>56.468181531076304</v>
      </c>
      <c r="EF58" s="101">
        <f t="shared" si="37"/>
        <v>331.47259023917803</v>
      </c>
      <c r="EG58" s="96">
        <f t="shared" si="93"/>
        <v>1145.5641572782431</v>
      </c>
      <c r="EH58" s="124">
        <f t="shared" si="38"/>
        <v>993.20388445526851</v>
      </c>
      <c r="EI58" s="125"/>
      <c r="EJ58" s="115">
        <f t="shared" si="114"/>
        <v>757.62338550798881</v>
      </c>
      <c r="EK58" s="101">
        <f t="shared" si="39"/>
        <v>56.468181531076304</v>
      </c>
      <c r="EL58" s="101">
        <f t="shared" si="40"/>
        <v>179.1123174162035</v>
      </c>
      <c r="EM58" s="96">
        <f t="shared" si="94"/>
        <v>993.20388445526862</v>
      </c>
      <c r="EN58" s="124">
        <f t="shared" si="41"/>
        <v>1033.1465844552686</v>
      </c>
      <c r="EO58" s="125"/>
      <c r="EP58" s="101">
        <f t="shared" si="115"/>
        <v>757.62338550798881</v>
      </c>
      <c r="EQ58" s="101">
        <f t="shared" si="42"/>
        <v>56.468181531076304</v>
      </c>
      <c r="ER58" s="101">
        <f t="shared" si="43"/>
        <v>219.0550174162035</v>
      </c>
      <c r="ES58" s="96">
        <f t="shared" si="95"/>
        <v>1033.1465844552686</v>
      </c>
      <c r="ET58" s="124">
        <f t="shared" si="44"/>
        <v>803.69286756421479</v>
      </c>
      <c r="EU58" s="125"/>
      <c r="EV58" s="92">
        <f t="shared" si="116"/>
        <v>606.0987084063911</v>
      </c>
      <c r="EW58" s="92">
        <f t="shared" si="96"/>
        <v>45.174545224861042</v>
      </c>
      <c r="EX58" s="92">
        <f t="shared" si="45"/>
        <v>152.41961393296276</v>
      </c>
      <c r="EY58" s="96">
        <f t="shared" si="97"/>
        <v>803.69286756421491</v>
      </c>
      <c r="EZ58" s="124">
        <f t="shared" si="46"/>
        <v>789.99822756421486</v>
      </c>
      <c r="FA58" s="125"/>
      <c r="FB58" s="92">
        <f t="shared" si="117"/>
        <v>606.0987084063911</v>
      </c>
      <c r="FC58" s="92">
        <f t="shared" si="98"/>
        <v>45.174545224861042</v>
      </c>
      <c r="FD58" s="92">
        <f t="shared" si="47"/>
        <v>138.72497393296277</v>
      </c>
      <c r="FE58" s="96">
        <f t="shared" si="99"/>
        <v>789.99822756421486</v>
      </c>
      <c r="FF58" s="171">
        <f t="shared" si="48"/>
        <v>789.99822756421486</v>
      </c>
      <c r="FG58" s="171"/>
      <c r="FH58" s="92">
        <f t="shared" si="118"/>
        <v>606.0987084063911</v>
      </c>
      <c r="FI58" s="92">
        <f t="shared" si="100"/>
        <v>45.174545224861042</v>
      </c>
      <c r="FJ58" s="92">
        <f t="shared" si="101"/>
        <v>138.72497393296277</v>
      </c>
      <c r="FK58" s="96">
        <f t="shared" si="102"/>
        <v>789.99822756421486</v>
      </c>
      <c r="FL58" s="124">
        <f t="shared" si="49"/>
        <v>1004.6160844552685</v>
      </c>
      <c r="FM58" s="125"/>
      <c r="FN58" s="101">
        <f t="shared" si="119"/>
        <v>757.62338550798881</v>
      </c>
      <c r="FO58" s="101">
        <f t="shared" si="50"/>
        <v>56.468181531076304</v>
      </c>
      <c r="FP58" s="101">
        <f t="shared" si="51"/>
        <v>190.52451741620345</v>
      </c>
      <c r="FQ58" s="96">
        <f t="shared" si="103"/>
        <v>1004.6160844552686</v>
      </c>
      <c r="FR58" s="126">
        <f t="shared" si="52"/>
        <v>1073.0892844552684</v>
      </c>
      <c r="FS58" s="127"/>
      <c r="FT58" s="101">
        <f t="shared" si="120"/>
        <v>757.62338550798881</v>
      </c>
      <c r="FU58" s="101">
        <f t="shared" si="53"/>
        <v>56.468181531076304</v>
      </c>
      <c r="FV58" s="101">
        <f t="shared" si="54"/>
        <v>258.99771741620344</v>
      </c>
      <c r="FW58" s="96">
        <f t="shared" si="104"/>
        <v>1073.0892844552686</v>
      </c>
      <c r="FX58" s="124">
        <f t="shared" si="55"/>
        <v>921.79608487635676</v>
      </c>
      <c r="FY58" s="125"/>
      <c r="FZ58" s="101">
        <f t="shared" si="121"/>
        <v>757.62338550798881</v>
      </c>
      <c r="GA58" s="101">
        <f t="shared" si="56"/>
        <v>56.468181531076304</v>
      </c>
      <c r="GB58" s="101">
        <f t="shared" si="57"/>
        <v>107.70451783729156</v>
      </c>
      <c r="GC58" s="92">
        <f t="shared" si="105"/>
        <v>921.79608487635664</v>
      </c>
      <c r="GD58" s="124">
        <f t="shared" si="58"/>
        <v>972.67673010121769</v>
      </c>
      <c r="GE58" s="125"/>
      <c r="GF58" s="101">
        <f t="shared" si="122"/>
        <v>757.62338550798881</v>
      </c>
      <c r="GG58" s="101">
        <f t="shared" si="59"/>
        <v>56.468181531076304</v>
      </c>
      <c r="GH58" s="101">
        <f t="shared" si="60"/>
        <v>158.58516306215262</v>
      </c>
      <c r="GI58" s="124">
        <f t="shared" si="61"/>
        <v>989.79503010121766</v>
      </c>
      <c r="GJ58" s="125"/>
      <c r="GK58" s="101">
        <f t="shared" si="62"/>
        <v>757.62338550798881</v>
      </c>
      <c r="GL58" s="101">
        <f t="shared" si="63"/>
        <v>56.468181531076304</v>
      </c>
      <c r="GM58" s="101">
        <f>(GJ29*(D20+D24)+(30/60)*D2)*1.25</f>
        <v>175.70346306215259</v>
      </c>
      <c r="GN58" s="124">
        <f t="shared" si="64"/>
        <v>1037.1482572782431</v>
      </c>
      <c r="GO58" s="125"/>
      <c r="GP58" s="103">
        <f>($D$58 *2*($D$16+$D$12)+$E$58*$D$6)*1.25</f>
        <v>757.62338550798881</v>
      </c>
      <c r="GQ58" s="101">
        <f t="shared" si="65"/>
        <v>56.468181531076304</v>
      </c>
      <c r="GR58" s="101">
        <f t="shared" si="66"/>
        <v>223.05669023917804</v>
      </c>
      <c r="GS58" s="124">
        <f t="shared" si="67"/>
        <v>957.26285727824325</v>
      </c>
      <c r="GT58" s="125"/>
      <c r="GU58" s="103">
        <f>($D$58 *2*($D$16+$D$12)+$E$58*$D$6)*1.25</f>
        <v>757.62338550798881</v>
      </c>
      <c r="GV58" s="101">
        <f t="shared" si="68"/>
        <v>56.468181531076304</v>
      </c>
      <c r="GW58" s="101">
        <f t="shared" si="69"/>
        <v>143.17129023917806</v>
      </c>
      <c r="GX58" s="124">
        <f t="shared" si="70"/>
        <v>1192.9173844552683</v>
      </c>
      <c r="GY58" s="125"/>
      <c r="GZ58" s="103">
        <f>($D$58 *2*($D$16+$D$12)+$E$58*$D$6)*1.25</f>
        <v>757.62338550798881</v>
      </c>
      <c r="HA58" s="101">
        <f t="shared" si="71"/>
        <v>56.468181531076304</v>
      </c>
      <c r="HB58" s="101">
        <f t="shared" si="72"/>
        <v>143.17129023917806</v>
      </c>
    </row>
    <row r="59" spans="1:210" x14ac:dyDescent="0.25">
      <c r="A59" s="61"/>
      <c r="B59" s="62"/>
      <c r="C59" s="66" t="s">
        <v>105</v>
      </c>
      <c r="D59" s="64">
        <v>32.799999999999997</v>
      </c>
      <c r="E59" s="65">
        <f>D59*2/$D$10</f>
        <v>1.0933333333333333</v>
      </c>
      <c r="F59" s="124">
        <f t="shared" si="1"/>
        <v>1026.8290381259831</v>
      </c>
      <c r="G59" s="125"/>
      <c r="H59" s="115">
        <f t="shared" si="129"/>
        <v>621.25117611655082</v>
      </c>
      <c r="I59" s="115">
        <f>15/60*(D2)*1.25</f>
        <v>56.468181531076304</v>
      </c>
      <c r="J59" s="101">
        <f t="shared" si="2"/>
        <v>349.1096804783561</v>
      </c>
      <c r="K59" s="93">
        <f t="shared" si="73"/>
        <v>1026.8290381259833</v>
      </c>
      <c r="L59" s="94">
        <f t="shared" si="134"/>
        <v>819.18622070977972</v>
      </c>
      <c r="M59" s="95"/>
      <c r="N59" s="101">
        <f t="shared" si="123"/>
        <v>621.25117611655082</v>
      </c>
      <c r="O59" s="101">
        <f t="shared" si="4"/>
        <v>56.468181531076304</v>
      </c>
      <c r="P59" s="101">
        <f t="shared" si="5"/>
        <v>141.46686306215261</v>
      </c>
      <c r="Q59" s="92">
        <f t="shared" si="74"/>
        <v>819.18622070977972</v>
      </c>
      <c r="R59" s="94"/>
      <c r="S59" s="95"/>
      <c r="T59" s="101"/>
      <c r="U59" s="101"/>
      <c r="V59" s="101"/>
      <c r="W59" s="92">
        <f t="shared" si="6"/>
        <v>0</v>
      </c>
      <c r="X59" s="94"/>
      <c r="Y59" s="95"/>
      <c r="Z59" s="101"/>
      <c r="AA59" s="101"/>
      <c r="AB59" s="101"/>
      <c r="AC59" s="96">
        <f t="shared" si="7"/>
        <v>0</v>
      </c>
      <c r="AD59" s="94"/>
      <c r="AE59" s="95"/>
      <c r="AF59" s="101"/>
      <c r="AG59" s="101"/>
      <c r="AH59" s="101"/>
      <c r="AI59" s="96">
        <f t="shared" si="75"/>
        <v>0</v>
      </c>
      <c r="AJ59" s="124"/>
      <c r="AK59" s="125"/>
      <c r="AL59" s="101"/>
      <c r="AM59" s="101"/>
      <c r="AN59" s="101"/>
      <c r="AO59" s="96">
        <f t="shared" si="76"/>
        <v>0</v>
      </c>
      <c r="AP59" s="94">
        <f t="shared" si="8"/>
        <v>766.17246635572872</v>
      </c>
      <c r="AQ59" s="95"/>
      <c r="AR59" s="101">
        <f t="shared" si="124"/>
        <v>621.25117611655082</v>
      </c>
      <c r="AS59" s="101">
        <f t="shared" si="9"/>
        <v>56.468181531076304</v>
      </c>
      <c r="AT59" s="101">
        <f t="shared" si="10"/>
        <v>88.453108708101738</v>
      </c>
      <c r="AU59" s="96">
        <f t="shared" si="77"/>
        <v>766.17246635572883</v>
      </c>
      <c r="AV59" s="124">
        <f t="shared" si="11"/>
        <v>847.71672070977968</v>
      </c>
      <c r="AW59" s="135"/>
      <c r="AX59" s="102">
        <f t="shared" si="106"/>
        <v>621.25117611655082</v>
      </c>
      <c r="AY59" s="101">
        <f t="shared" si="12"/>
        <v>56.468181531076304</v>
      </c>
      <c r="AZ59" s="101">
        <f t="shared" si="13"/>
        <v>169.9973630621526</v>
      </c>
      <c r="BA59" s="96">
        <f t="shared" si="78"/>
        <v>847.71672070977979</v>
      </c>
      <c r="BB59" s="124">
        <f t="shared" si="14"/>
        <v>876.24722070977964</v>
      </c>
      <c r="BC59" s="135"/>
      <c r="BD59" s="101">
        <f t="shared" si="107"/>
        <v>621.25117611655082</v>
      </c>
      <c r="BE59" s="101">
        <f t="shared" si="139"/>
        <v>56.468181531076304</v>
      </c>
      <c r="BF59" s="101">
        <f t="shared" si="16"/>
        <v>198.52786306215256</v>
      </c>
      <c r="BG59" s="96">
        <f t="shared" si="79"/>
        <v>876.24722070977964</v>
      </c>
      <c r="BH59" s="124">
        <f>(BI$29*($D$20+$D$24)+$D59*2*($D$16+$D$12)+BI$30*$D$2+$E59*$D$6)*1.25</f>
        <v>819.18622070977972</v>
      </c>
      <c r="BI59" s="135"/>
      <c r="BJ59" s="101">
        <f t="shared" si="126"/>
        <v>621.25117611655082</v>
      </c>
      <c r="BK59" s="101">
        <f t="shared" si="131"/>
        <v>56.468181531076304</v>
      </c>
      <c r="BL59" s="101">
        <f t="shared" si="19"/>
        <v>141.46686306215261</v>
      </c>
      <c r="BM59" s="96">
        <f t="shared" si="80"/>
        <v>819.18622070977972</v>
      </c>
      <c r="BN59" s="124">
        <f t="shared" si="20"/>
        <v>751.30583917870342</v>
      </c>
      <c r="BO59" s="135"/>
      <c r="BP59" s="101">
        <f t="shared" si="133"/>
        <v>621.25117611655082</v>
      </c>
      <c r="BQ59" s="101">
        <f t="shared" si="21"/>
        <v>56.468181531076304</v>
      </c>
      <c r="BR59" s="101">
        <f t="shared" si="22"/>
        <v>73.586481531076302</v>
      </c>
      <c r="BS59" s="96">
        <f t="shared" si="81"/>
        <v>751.30583917870342</v>
      </c>
      <c r="BT59" s="124"/>
      <c r="BU59" s="135"/>
      <c r="BV59" s="101"/>
      <c r="BW59" s="101"/>
      <c r="BX59" s="101"/>
      <c r="BY59" s="96">
        <f t="shared" si="82"/>
        <v>0</v>
      </c>
      <c r="BZ59" s="124">
        <f t="shared" si="23"/>
        <v>847.71672070977968</v>
      </c>
      <c r="CA59" s="135"/>
      <c r="CB59" s="101">
        <f>(D59 *2*($D$16+$D$12)+E59*$D$6)*1.25</f>
        <v>621.25117611655082</v>
      </c>
      <c r="CC59" s="101">
        <f t="shared" si="127"/>
        <v>56.468181531076304</v>
      </c>
      <c r="CD59" s="101">
        <f t="shared" si="24"/>
        <v>169.9973630621526</v>
      </c>
      <c r="CE59" s="96">
        <f t="shared" si="83"/>
        <v>847.71672070977979</v>
      </c>
      <c r="CF59" s="124">
        <f t="shared" si="84"/>
        <v>1017.7140837719322</v>
      </c>
      <c r="CG59" s="135"/>
      <c r="CH59" s="101">
        <f t="shared" si="138"/>
        <v>621.25117611655082</v>
      </c>
      <c r="CI59" s="101">
        <f t="shared" si="136"/>
        <v>56.468181531076304</v>
      </c>
      <c r="CJ59" s="101">
        <f t="shared" si="26"/>
        <v>339.9947261243052</v>
      </c>
      <c r="CK59" s="96">
        <f t="shared" si="85"/>
        <v>1017.7140837719323</v>
      </c>
      <c r="CL59" s="124">
        <f t="shared" si="128"/>
        <v>762.71803917870341</v>
      </c>
      <c r="CM59" s="135"/>
      <c r="CN59" s="101">
        <f>(D59 *2*($D$16+$D$12)+E59*$D$6)*1.25</f>
        <v>621.25117611655082</v>
      </c>
      <c r="CO59" s="101">
        <f t="shared" si="27"/>
        <v>56.468181531076304</v>
      </c>
      <c r="CP59" s="101">
        <f t="shared" si="28"/>
        <v>84.998681531076301</v>
      </c>
      <c r="CQ59" s="96">
        <f t="shared" si="86"/>
        <v>762.71803917870341</v>
      </c>
      <c r="CR59" s="124"/>
      <c r="CS59" s="135"/>
      <c r="CT59" s="101"/>
      <c r="CU59" s="101"/>
      <c r="CV59" s="101"/>
      <c r="CW59" s="96">
        <f t="shared" si="87"/>
        <v>0</v>
      </c>
      <c r="CX59" s="124"/>
      <c r="CY59" s="135"/>
      <c r="CZ59" s="101"/>
      <c r="DA59" s="101"/>
      <c r="DB59" s="101"/>
      <c r="DC59" s="96">
        <f t="shared" si="88"/>
        <v>0</v>
      </c>
      <c r="DD59" s="124"/>
      <c r="DE59" s="135"/>
      <c r="DF59" s="101"/>
      <c r="DG59" s="101"/>
      <c r="DH59" s="101"/>
      <c r="DI59" s="96">
        <f t="shared" si="89"/>
        <v>0</v>
      </c>
      <c r="DJ59" s="124"/>
      <c r="DK59" s="125"/>
      <c r="DL59" s="101"/>
      <c r="DM59" s="101"/>
      <c r="DN59" s="101"/>
      <c r="DO59" s="96">
        <f t="shared" si="90"/>
        <v>0</v>
      </c>
      <c r="DP59" s="124">
        <f t="shared" si="29"/>
        <v>999.48417506383055</v>
      </c>
      <c r="DQ59" s="125"/>
      <c r="DR59" s="101">
        <f t="shared" si="111"/>
        <v>621.25117611655082</v>
      </c>
      <c r="DS59" s="101">
        <f t="shared" si="30"/>
        <v>56.468181531076304</v>
      </c>
      <c r="DT59" s="101">
        <f t="shared" si="31"/>
        <v>321.76481741620341</v>
      </c>
      <c r="DU59" s="96">
        <f t="shared" si="91"/>
        <v>999.48417506383055</v>
      </c>
      <c r="DV59" s="94">
        <f t="shared" si="32"/>
        <v>1033.7207750638304</v>
      </c>
      <c r="DW59" s="95"/>
      <c r="DX59" s="101">
        <f t="shared" si="112"/>
        <v>621.25117611655082</v>
      </c>
      <c r="DY59" s="101">
        <f t="shared" si="33"/>
        <v>56.468181531076304</v>
      </c>
      <c r="DZ59" s="101">
        <f t="shared" si="34"/>
        <v>356.00141741620348</v>
      </c>
      <c r="EA59" s="96">
        <f t="shared" si="92"/>
        <v>1033.7207750638306</v>
      </c>
      <c r="EB59" s="124">
        <f t="shared" si="35"/>
        <v>1009.1919478868051</v>
      </c>
      <c r="EC59" s="125"/>
      <c r="ED59" s="101">
        <f t="shared" si="113"/>
        <v>621.25117611655082</v>
      </c>
      <c r="EE59" s="101">
        <f t="shared" si="36"/>
        <v>56.468181531076304</v>
      </c>
      <c r="EF59" s="101">
        <f t="shared" si="37"/>
        <v>331.47259023917803</v>
      </c>
      <c r="EG59" s="96">
        <f t="shared" si="93"/>
        <v>1009.1919478868051</v>
      </c>
      <c r="EH59" s="124">
        <f t="shared" si="38"/>
        <v>856.83167506383052</v>
      </c>
      <c r="EI59" s="125"/>
      <c r="EJ59" s="115">
        <f t="shared" si="114"/>
        <v>621.25117611655082</v>
      </c>
      <c r="EK59" s="101">
        <f t="shared" si="39"/>
        <v>56.468181531076304</v>
      </c>
      <c r="EL59" s="101">
        <f t="shared" si="40"/>
        <v>179.1123174162035</v>
      </c>
      <c r="EM59" s="96">
        <f t="shared" si="94"/>
        <v>856.83167506383063</v>
      </c>
      <c r="EN59" s="124">
        <f t="shared" si="41"/>
        <v>896.77437506383058</v>
      </c>
      <c r="EO59" s="125"/>
      <c r="EP59" s="101">
        <f t="shared" si="115"/>
        <v>621.25117611655082</v>
      </c>
      <c r="EQ59" s="101">
        <f t="shared" si="42"/>
        <v>56.468181531076304</v>
      </c>
      <c r="ER59" s="101">
        <f t="shared" si="43"/>
        <v>219.0550174162035</v>
      </c>
      <c r="ES59" s="96">
        <f t="shared" si="95"/>
        <v>896.77437506383058</v>
      </c>
      <c r="ET59" s="124">
        <f t="shared" si="44"/>
        <v>694.59510005106438</v>
      </c>
      <c r="EU59" s="125"/>
      <c r="EV59" s="92">
        <f t="shared" si="116"/>
        <v>497.00094089324062</v>
      </c>
      <c r="EW59" s="92">
        <f t="shared" si="96"/>
        <v>45.174545224861042</v>
      </c>
      <c r="EX59" s="92">
        <f t="shared" si="45"/>
        <v>152.41961393296276</v>
      </c>
      <c r="EY59" s="96">
        <f t="shared" si="97"/>
        <v>694.59510005106449</v>
      </c>
      <c r="EZ59" s="124">
        <f t="shared" si="46"/>
        <v>680.90046005106444</v>
      </c>
      <c r="FA59" s="125"/>
      <c r="FB59" s="92">
        <f t="shared" si="117"/>
        <v>497.00094089324062</v>
      </c>
      <c r="FC59" s="92">
        <f t="shared" si="98"/>
        <v>45.174545224861042</v>
      </c>
      <c r="FD59" s="92">
        <f t="shared" si="47"/>
        <v>138.72497393296277</v>
      </c>
      <c r="FE59" s="96">
        <f t="shared" si="99"/>
        <v>680.90046005106444</v>
      </c>
      <c r="FF59" s="171">
        <f t="shared" si="48"/>
        <v>680.90046005106444</v>
      </c>
      <c r="FG59" s="171"/>
      <c r="FH59" s="92">
        <f t="shared" si="118"/>
        <v>497.00094089324062</v>
      </c>
      <c r="FI59" s="92">
        <f t="shared" si="100"/>
        <v>45.174545224861042</v>
      </c>
      <c r="FJ59" s="92">
        <f t="shared" si="101"/>
        <v>138.72497393296277</v>
      </c>
      <c r="FK59" s="96">
        <f t="shared" si="102"/>
        <v>680.90046005106444</v>
      </c>
      <c r="FL59" s="124">
        <f t="shared" si="49"/>
        <v>868.2438750638305</v>
      </c>
      <c r="FM59" s="125"/>
      <c r="FN59" s="101">
        <f t="shared" si="119"/>
        <v>621.25117611655082</v>
      </c>
      <c r="FO59" s="101">
        <f t="shared" si="50"/>
        <v>56.468181531076304</v>
      </c>
      <c r="FP59" s="101">
        <f t="shared" si="51"/>
        <v>190.52451741620345</v>
      </c>
      <c r="FQ59" s="96">
        <f t="shared" si="103"/>
        <v>868.24387506383061</v>
      </c>
      <c r="FR59" s="126">
        <f t="shared" si="52"/>
        <v>936.71707506383041</v>
      </c>
      <c r="FS59" s="127"/>
      <c r="FT59" s="101">
        <f t="shared" si="120"/>
        <v>621.25117611655082</v>
      </c>
      <c r="FU59" s="101">
        <f t="shared" si="53"/>
        <v>56.468181531076304</v>
      </c>
      <c r="FV59" s="101">
        <f t="shared" si="54"/>
        <v>258.99771741620344</v>
      </c>
      <c r="FW59" s="96">
        <f t="shared" si="104"/>
        <v>936.71707506383063</v>
      </c>
      <c r="FX59" s="124">
        <f t="shared" si="55"/>
        <v>785.42387548491865</v>
      </c>
      <c r="FY59" s="125"/>
      <c r="FZ59" s="101">
        <f t="shared" si="121"/>
        <v>621.25117611655082</v>
      </c>
      <c r="GA59" s="101">
        <f t="shared" si="56"/>
        <v>56.468181531076304</v>
      </c>
      <c r="GB59" s="101">
        <f t="shared" si="57"/>
        <v>107.70451783729156</v>
      </c>
      <c r="GC59" s="92">
        <f t="shared" si="105"/>
        <v>785.42387548491865</v>
      </c>
      <c r="GD59" s="124">
        <f t="shared" si="58"/>
        <v>836.30452070977969</v>
      </c>
      <c r="GE59" s="125"/>
      <c r="GF59" s="101">
        <f t="shared" si="122"/>
        <v>621.25117611655082</v>
      </c>
      <c r="GG59" s="101">
        <f t="shared" si="59"/>
        <v>56.468181531076304</v>
      </c>
      <c r="GH59" s="101">
        <f t="shared" si="60"/>
        <v>158.58516306215262</v>
      </c>
      <c r="GI59" s="124">
        <f t="shared" si="61"/>
        <v>853.42282070977967</v>
      </c>
      <c r="GJ59" s="125"/>
      <c r="GK59" s="101">
        <f t="shared" si="62"/>
        <v>621.25117611655082</v>
      </c>
      <c r="GL59" s="101">
        <f t="shared" si="63"/>
        <v>56.468181531076304</v>
      </c>
      <c r="GM59" s="101">
        <f>(GJ29*(D20+D24)+(30/60)*D2)*1.25</f>
        <v>175.70346306215259</v>
      </c>
      <c r="GN59" s="124">
        <f t="shared" si="64"/>
        <v>900.77604788680515</v>
      </c>
      <c r="GO59" s="125"/>
      <c r="GP59" s="103">
        <f>($D$59 *2*($D$16+$D$12)+$E$59*$D$60)*1.25</f>
        <v>464.01661809061181</v>
      </c>
      <c r="GQ59" s="101">
        <f t="shared" si="65"/>
        <v>56.468181531076304</v>
      </c>
      <c r="GR59" s="101">
        <f t="shared" si="66"/>
        <v>223.05669023917804</v>
      </c>
      <c r="GS59" s="124">
        <f t="shared" si="67"/>
        <v>820.89064788680503</v>
      </c>
      <c r="GT59" s="125"/>
      <c r="GU59" s="103">
        <f>($D$59 *2*($D$16+$D$12)+$E$59*$D$6)*1.25</f>
        <v>621.25117611655082</v>
      </c>
      <c r="GV59" s="101">
        <f t="shared" si="68"/>
        <v>56.468181531076304</v>
      </c>
      <c r="GW59" s="101">
        <f t="shared" si="69"/>
        <v>143.17129023917806</v>
      </c>
      <c r="GX59" s="124">
        <f t="shared" si="70"/>
        <v>1056.5451750638304</v>
      </c>
      <c r="GY59" s="125"/>
      <c r="GZ59" s="103">
        <f>($D$59 *2*($D$16+$D$12)+$E$59*$D$6)*1.25</f>
        <v>621.25117611655082</v>
      </c>
      <c r="HA59" s="101">
        <f t="shared" si="71"/>
        <v>56.468181531076304</v>
      </c>
      <c r="HB59" s="101">
        <f t="shared" si="72"/>
        <v>143.17129023917806</v>
      </c>
    </row>
    <row r="60" spans="1:210" x14ac:dyDescent="0.25">
      <c r="A60" s="61"/>
      <c r="B60" s="62"/>
      <c r="C60" s="66" t="s">
        <v>106</v>
      </c>
      <c r="D60" s="64">
        <v>46</v>
      </c>
      <c r="E60" s="65">
        <f>D60*2/$D$10</f>
        <v>1.5333333333333334</v>
      </c>
      <c r="F60" s="124">
        <f t="shared" si="1"/>
        <v>1276.8447553436197</v>
      </c>
      <c r="G60" s="125"/>
      <c r="H60" s="115">
        <f t="shared" si="129"/>
        <v>871.26689333418722</v>
      </c>
      <c r="I60" s="115">
        <f>15/60*(D2)*1.25</f>
        <v>56.468181531076304</v>
      </c>
      <c r="J60" s="101">
        <f t="shared" si="2"/>
        <v>349.1096804783561</v>
      </c>
      <c r="K60" s="93">
        <f t="shared" si="73"/>
        <v>1276.8447553436197</v>
      </c>
      <c r="L60" s="94">
        <f t="shared" si="134"/>
        <v>1069.2019379274161</v>
      </c>
      <c r="M60" s="95"/>
      <c r="N60" s="101">
        <f t="shared" si="123"/>
        <v>871.26689333418722</v>
      </c>
      <c r="O60" s="101">
        <f t="shared" si="4"/>
        <v>56.468181531076304</v>
      </c>
      <c r="P60" s="101">
        <f t="shared" si="5"/>
        <v>141.46686306215261</v>
      </c>
      <c r="Q60" s="92">
        <f t="shared" si="74"/>
        <v>1069.2019379274161</v>
      </c>
      <c r="R60" s="94"/>
      <c r="S60" s="95"/>
      <c r="T60" s="101"/>
      <c r="U60" s="101"/>
      <c r="V60" s="101"/>
      <c r="W60" s="92">
        <f t="shared" si="6"/>
        <v>0</v>
      </c>
      <c r="X60" s="94"/>
      <c r="Y60" s="95"/>
      <c r="Z60" s="101"/>
      <c r="AA60" s="101"/>
      <c r="AB60" s="101"/>
      <c r="AC60" s="96">
        <f t="shared" si="7"/>
        <v>0</v>
      </c>
      <c r="AD60" s="94"/>
      <c r="AE60" s="95"/>
      <c r="AF60" s="101"/>
      <c r="AG60" s="101"/>
      <c r="AH60" s="101"/>
      <c r="AI60" s="96">
        <f t="shared" si="75"/>
        <v>0</v>
      </c>
      <c r="AJ60" s="124"/>
      <c r="AK60" s="125"/>
      <c r="AL60" s="101"/>
      <c r="AM60" s="101"/>
      <c r="AN60" s="101"/>
      <c r="AO60" s="96">
        <f t="shared" si="76"/>
        <v>0</v>
      </c>
      <c r="AP60" s="94">
        <f t="shared" si="8"/>
        <v>1016.1881835733652</v>
      </c>
      <c r="AQ60" s="95"/>
      <c r="AR60" s="101">
        <f t="shared" si="124"/>
        <v>871.26689333418722</v>
      </c>
      <c r="AS60" s="101">
        <f t="shared" si="9"/>
        <v>56.468181531076304</v>
      </c>
      <c r="AT60" s="101">
        <f t="shared" si="10"/>
        <v>88.453108708101738</v>
      </c>
      <c r="AU60" s="96">
        <f t="shared" si="77"/>
        <v>1016.1881835733652</v>
      </c>
      <c r="AV60" s="124">
        <f t="shared" si="11"/>
        <v>1097.7324379274162</v>
      </c>
      <c r="AW60" s="135"/>
      <c r="AX60" s="102">
        <f t="shared" si="106"/>
        <v>871.26689333418722</v>
      </c>
      <c r="AY60" s="101">
        <f t="shared" si="12"/>
        <v>56.468181531076304</v>
      </c>
      <c r="AZ60" s="101">
        <f t="shared" si="13"/>
        <v>169.9973630621526</v>
      </c>
      <c r="BA60" s="96">
        <f t="shared" si="78"/>
        <v>1097.7324379274162</v>
      </c>
      <c r="BB60" s="124">
        <f t="shared" si="14"/>
        <v>1126.2629379274163</v>
      </c>
      <c r="BC60" s="135"/>
      <c r="BD60" s="101">
        <f t="shared" si="107"/>
        <v>871.26689333418722</v>
      </c>
      <c r="BE60" s="101">
        <f t="shared" si="139"/>
        <v>56.468181531076304</v>
      </c>
      <c r="BF60" s="101">
        <f t="shared" si="16"/>
        <v>198.52786306215256</v>
      </c>
      <c r="BG60" s="96">
        <f t="shared" si="79"/>
        <v>1126.262937927416</v>
      </c>
      <c r="BH60" s="124">
        <f>(BI$29*($D$20+$D$24)+$D60*2*($D$16+$D$12)+BI$30*$D$2+$E60*$D$6)*1.25</f>
        <v>1069.2019379274161</v>
      </c>
      <c r="BI60" s="135"/>
      <c r="BJ60" s="101">
        <f t="shared" si="126"/>
        <v>871.26689333418722</v>
      </c>
      <c r="BK60" s="101">
        <f t="shared" si="131"/>
        <v>56.468181531076304</v>
      </c>
      <c r="BL60" s="101">
        <f t="shared" si="19"/>
        <v>141.46686306215261</v>
      </c>
      <c r="BM60" s="96">
        <f t="shared" si="80"/>
        <v>1069.2019379274161</v>
      </c>
      <c r="BN60" s="124">
        <f t="shared" si="20"/>
        <v>1001.3215563963398</v>
      </c>
      <c r="BO60" s="135"/>
      <c r="BP60" s="101">
        <f>(D60 *2*($D$16+$D$12)+E60*$D$60)*1.25</f>
        <v>650.75501317585804</v>
      </c>
      <c r="BQ60" s="101">
        <f t="shared" si="21"/>
        <v>56.468181531076304</v>
      </c>
      <c r="BR60" s="101">
        <f t="shared" si="22"/>
        <v>73.586481531076302</v>
      </c>
      <c r="BS60" s="96">
        <f t="shared" si="81"/>
        <v>780.80967623801064</v>
      </c>
      <c r="BT60" s="124"/>
      <c r="BU60" s="135"/>
      <c r="BV60" s="101"/>
      <c r="BW60" s="101"/>
      <c r="BX60" s="101"/>
      <c r="BY60" s="96">
        <f t="shared" si="82"/>
        <v>0</v>
      </c>
      <c r="BZ60" s="124">
        <f t="shared" si="23"/>
        <v>1097.7324379274162</v>
      </c>
      <c r="CA60" s="135"/>
      <c r="CB60" s="101">
        <f>(D60 *2*($D$16+$D$12)+E60*$D$6)*1.25</f>
        <v>871.26689333418722</v>
      </c>
      <c r="CC60" s="101">
        <f t="shared" si="127"/>
        <v>56.468181531076304</v>
      </c>
      <c r="CD60" s="101">
        <f t="shared" si="24"/>
        <v>169.9973630621526</v>
      </c>
      <c r="CE60" s="96">
        <f t="shared" si="83"/>
        <v>1097.7324379274162</v>
      </c>
      <c r="CF60" s="124">
        <f t="shared" si="84"/>
        <v>1267.7298009895687</v>
      </c>
      <c r="CG60" s="135"/>
      <c r="CH60" s="101">
        <f t="shared" si="138"/>
        <v>871.26689333418722</v>
      </c>
      <c r="CI60" s="101">
        <f t="shared" si="136"/>
        <v>56.468181531076304</v>
      </c>
      <c r="CJ60" s="101">
        <f t="shared" si="26"/>
        <v>339.9947261243052</v>
      </c>
      <c r="CK60" s="96">
        <f t="shared" si="85"/>
        <v>1267.7298009895687</v>
      </c>
      <c r="CL60" s="124">
        <f>(CM$29*($D$20+$D$24)+$D60*2*($D$16+$D$12)+CM$30*$D$2+$E60*$D$60)*1.25</f>
        <v>792.22187623801062</v>
      </c>
      <c r="CM60" s="135"/>
      <c r="CN60" s="101">
        <f>(D60 *2*($D$16+$D$12)+E60*$D$6)*1.25</f>
        <v>871.26689333418722</v>
      </c>
      <c r="CO60" s="101">
        <f t="shared" si="27"/>
        <v>56.468181531076304</v>
      </c>
      <c r="CP60" s="101">
        <f t="shared" si="28"/>
        <v>84.998681531076301</v>
      </c>
      <c r="CQ60" s="96">
        <f t="shared" si="86"/>
        <v>1012.7337563963398</v>
      </c>
      <c r="CR60" s="124"/>
      <c r="CS60" s="135"/>
      <c r="CT60" s="101"/>
      <c r="CU60" s="101"/>
      <c r="CV60" s="101"/>
      <c r="CW60" s="96">
        <f t="shared" si="87"/>
        <v>0</v>
      </c>
      <c r="CX60" s="124"/>
      <c r="CY60" s="135"/>
      <c r="CZ60" s="101"/>
      <c r="DA60" s="101"/>
      <c r="DB60" s="101"/>
      <c r="DC60" s="96">
        <f t="shared" si="88"/>
        <v>0</v>
      </c>
      <c r="DD60" s="124"/>
      <c r="DE60" s="135"/>
      <c r="DF60" s="101"/>
      <c r="DG60" s="101"/>
      <c r="DH60" s="101"/>
      <c r="DI60" s="96">
        <f t="shared" si="89"/>
        <v>0</v>
      </c>
      <c r="DJ60" s="124"/>
      <c r="DK60" s="125"/>
      <c r="DL60" s="101"/>
      <c r="DM60" s="101"/>
      <c r="DN60" s="101"/>
      <c r="DO60" s="96">
        <f t="shared" si="90"/>
        <v>0</v>
      </c>
      <c r="DP60" s="124">
        <f t="shared" si="29"/>
        <v>1249.4998922814671</v>
      </c>
      <c r="DQ60" s="125"/>
      <c r="DR60" s="101">
        <f t="shared" si="111"/>
        <v>871.26689333418722</v>
      </c>
      <c r="DS60" s="101">
        <f t="shared" si="30"/>
        <v>56.468181531076304</v>
      </c>
      <c r="DT60" s="101">
        <f t="shared" si="31"/>
        <v>321.76481741620341</v>
      </c>
      <c r="DU60" s="96">
        <f t="shared" si="91"/>
        <v>1249.4998922814671</v>
      </c>
      <c r="DV60" s="94">
        <f t="shared" si="32"/>
        <v>1283.7364922814668</v>
      </c>
      <c r="DW60" s="95"/>
      <c r="DX60" s="101">
        <f t="shared" si="112"/>
        <v>871.26689333418722</v>
      </c>
      <c r="DY60" s="101">
        <f t="shared" si="33"/>
        <v>56.468181531076304</v>
      </c>
      <c r="DZ60" s="101">
        <f t="shared" si="34"/>
        <v>356.00141741620348</v>
      </c>
      <c r="EA60" s="96">
        <f t="shared" si="92"/>
        <v>1283.736492281467</v>
      </c>
      <c r="EB60" s="124">
        <f t="shared" si="35"/>
        <v>1259.2076651044415</v>
      </c>
      <c r="EC60" s="125"/>
      <c r="ED60" s="101">
        <f t="shared" si="113"/>
        <v>871.26689333418722</v>
      </c>
      <c r="EE60" s="101">
        <f t="shared" si="36"/>
        <v>56.468181531076304</v>
      </c>
      <c r="EF60" s="101">
        <f t="shared" si="37"/>
        <v>331.47259023917803</v>
      </c>
      <c r="EG60" s="96">
        <f t="shared" si="93"/>
        <v>1259.2076651044415</v>
      </c>
      <c r="EH60" s="124">
        <f t="shared" si="38"/>
        <v>1106.8473922814669</v>
      </c>
      <c r="EI60" s="125"/>
      <c r="EJ60" s="115">
        <f t="shared" si="114"/>
        <v>871.26689333418722</v>
      </c>
      <c r="EK60" s="101">
        <f t="shared" si="39"/>
        <v>56.468181531076304</v>
      </c>
      <c r="EL60" s="101">
        <f t="shared" si="40"/>
        <v>179.1123174162035</v>
      </c>
      <c r="EM60" s="96">
        <f t="shared" si="94"/>
        <v>1106.8473922814669</v>
      </c>
      <c r="EN60" s="124">
        <f t="shared" si="41"/>
        <v>1146.790092281467</v>
      </c>
      <c r="EO60" s="125"/>
      <c r="EP60" s="101">
        <f t="shared" si="115"/>
        <v>871.26689333418722</v>
      </c>
      <c r="EQ60" s="101">
        <f t="shared" si="42"/>
        <v>56.468181531076304</v>
      </c>
      <c r="ER60" s="101">
        <f t="shared" si="43"/>
        <v>219.0550174162035</v>
      </c>
      <c r="ES60" s="96">
        <f t="shared" si="95"/>
        <v>1146.790092281467</v>
      </c>
      <c r="ET60" s="124">
        <f t="shared" si="44"/>
        <v>894.60767382517361</v>
      </c>
      <c r="EU60" s="125"/>
      <c r="EV60" s="92">
        <f t="shared" si="116"/>
        <v>697.0135146673498</v>
      </c>
      <c r="EW60" s="92">
        <f t="shared" si="96"/>
        <v>45.174545224861042</v>
      </c>
      <c r="EX60" s="92">
        <f t="shared" si="45"/>
        <v>152.41961393296276</v>
      </c>
      <c r="EY60" s="96">
        <f t="shared" si="97"/>
        <v>894.60767382517361</v>
      </c>
      <c r="EZ60" s="124">
        <f t="shared" si="46"/>
        <v>880.91303382517356</v>
      </c>
      <c r="FA60" s="125"/>
      <c r="FB60" s="92">
        <f t="shared" si="117"/>
        <v>697.0135146673498</v>
      </c>
      <c r="FC60" s="92">
        <f t="shared" si="98"/>
        <v>45.174545224861042</v>
      </c>
      <c r="FD60" s="92">
        <f t="shared" si="47"/>
        <v>138.72497393296277</v>
      </c>
      <c r="FE60" s="96">
        <f t="shared" si="99"/>
        <v>880.91303382517367</v>
      </c>
      <c r="FF60" s="171">
        <f t="shared" si="48"/>
        <v>880.91303382517356</v>
      </c>
      <c r="FG60" s="171"/>
      <c r="FH60" s="92">
        <f t="shared" si="118"/>
        <v>697.0135146673498</v>
      </c>
      <c r="FI60" s="92">
        <f t="shared" si="100"/>
        <v>45.174545224861042</v>
      </c>
      <c r="FJ60" s="92">
        <f t="shared" si="101"/>
        <v>138.72497393296277</v>
      </c>
      <c r="FK60" s="96">
        <f t="shared" si="102"/>
        <v>880.91303382517367</v>
      </c>
      <c r="FL60" s="124">
        <f t="shared" si="49"/>
        <v>1118.2595922814671</v>
      </c>
      <c r="FM60" s="125"/>
      <c r="FN60" s="101">
        <f t="shared" si="119"/>
        <v>871.26689333418722</v>
      </c>
      <c r="FO60" s="101">
        <f t="shared" si="50"/>
        <v>56.468181531076304</v>
      </c>
      <c r="FP60" s="101">
        <f t="shared" si="51"/>
        <v>190.52451741620345</v>
      </c>
      <c r="FQ60" s="96">
        <f t="shared" si="103"/>
        <v>1118.2595922814669</v>
      </c>
      <c r="FR60" s="126">
        <f t="shared" si="52"/>
        <v>1186.732792281467</v>
      </c>
      <c r="FS60" s="127"/>
      <c r="FT60" s="101">
        <f t="shared" si="120"/>
        <v>871.26689333418722</v>
      </c>
      <c r="FU60" s="101">
        <f t="shared" si="53"/>
        <v>56.468181531076304</v>
      </c>
      <c r="FV60" s="101">
        <f t="shared" si="54"/>
        <v>258.99771741620344</v>
      </c>
      <c r="FW60" s="96">
        <f t="shared" si="104"/>
        <v>1186.732792281467</v>
      </c>
      <c r="FX60" s="124">
        <f t="shared" si="55"/>
        <v>1035.439592702555</v>
      </c>
      <c r="FY60" s="125"/>
      <c r="FZ60" s="101">
        <f t="shared" si="121"/>
        <v>871.26689333418722</v>
      </c>
      <c r="GA60" s="101">
        <f t="shared" si="56"/>
        <v>56.468181531076304</v>
      </c>
      <c r="GB60" s="101">
        <f t="shared" si="57"/>
        <v>107.70451783729156</v>
      </c>
      <c r="GC60" s="92">
        <f t="shared" si="105"/>
        <v>1035.439592702555</v>
      </c>
      <c r="GD60" s="124">
        <f t="shared" si="58"/>
        <v>1086.3202379274162</v>
      </c>
      <c r="GE60" s="125"/>
      <c r="GF60" s="101">
        <f t="shared" si="122"/>
        <v>871.26689333418722</v>
      </c>
      <c r="GG60" s="101">
        <f t="shared" si="59"/>
        <v>56.468181531076304</v>
      </c>
      <c r="GH60" s="101">
        <f t="shared" si="60"/>
        <v>158.58516306215262</v>
      </c>
      <c r="GI60" s="124">
        <f t="shared" si="61"/>
        <v>1103.4385379274161</v>
      </c>
      <c r="GJ60" s="125"/>
      <c r="GK60" s="101">
        <f t="shared" si="62"/>
        <v>871.26689333418722</v>
      </c>
      <c r="GL60" s="101">
        <f t="shared" si="63"/>
        <v>56.468181531076304</v>
      </c>
      <c r="GM60" s="101">
        <f>(GJ29*(D20+D24)+(30/60)*D2)*1.25</f>
        <v>175.70346306215259</v>
      </c>
      <c r="GN60" s="124">
        <f t="shared" si="64"/>
        <v>1150.7917651044415</v>
      </c>
      <c r="GO60" s="125"/>
      <c r="GP60" s="103">
        <f>($D$60 *2*($D$16+$D$12)+$E$60*$D$6)*1.25</f>
        <v>871.26689333418722</v>
      </c>
      <c r="GQ60" s="101">
        <f t="shared" si="65"/>
        <v>56.468181531076304</v>
      </c>
      <c r="GR60" s="101">
        <f t="shared" si="66"/>
        <v>223.05669023917804</v>
      </c>
      <c r="GS60" s="124">
        <f t="shared" si="67"/>
        <v>1070.9063651044416</v>
      </c>
      <c r="GT60" s="125"/>
      <c r="GU60" s="103">
        <f>($D$60 *2*($D$16+$D$12)+$E$60*$D$6)*1.25</f>
        <v>871.26689333418722</v>
      </c>
      <c r="GV60" s="101">
        <f t="shared" si="68"/>
        <v>56.468181531076304</v>
      </c>
      <c r="GW60" s="101">
        <f t="shared" si="69"/>
        <v>143.17129023917806</v>
      </c>
      <c r="GX60" s="124">
        <f t="shared" si="70"/>
        <v>1306.560892281467</v>
      </c>
      <c r="GY60" s="125"/>
      <c r="GZ60" s="103">
        <f>($D$60 *2*($D$16+$D$12)+$E$60*$D$6)*1.25</f>
        <v>871.26689333418722</v>
      </c>
      <c r="HA60" s="101">
        <f t="shared" si="71"/>
        <v>56.468181531076304</v>
      </c>
      <c r="HB60" s="101">
        <f t="shared" si="72"/>
        <v>143.17129023917806</v>
      </c>
    </row>
    <row r="61" spans="1:210" s="11" customFormat="1" x14ac:dyDescent="0.25">
      <c r="F61" s="123">
        <f>AVERAGE(F32:G60)</f>
        <v>994.82598132435271</v>
      </c>
      <c r="G61" s="123"/>
      <c r="H61" s="116"/>
      <c r="I61" s="116"/>
      <c r="J61" s="53"/>
      <c r="K61" s="53"/>
      <c r="L61" s="123">
        <f>AVERAGE(L32:M60)</f>
        <v>783.4969458215445</v>
      </c>
      <c r="M61" s="123"/>
      <c r="N61" s="53"/>
      <c r="O61" s="53"/>
      <c r="P61" s="53"/>
      <c r="Q61" s="53"/>
      <c r="R61" s="120"/>
      <c r="S61" s="120"/>
      <c r="T61" s="53"/>
      <c r="U61" s="53"/>
      <c r="V61" s="53"/>
      <c r="W61" s="53"/>
      <c r="X61" s="120"/>
      <c r="Y61" s="120"/>
      <c r="Z61" s="53"/>
      <c r="AA61" s="53"/>
      <c r="AB61" s="53"/>
      <c r="AC61" s="53"/>
      <c r="AD61" s="123"/>
      <c r="AE61" s="123"/>
      <c r="AF61" s="53"/>
      <c r="AG61" s="53"/>
      <c r="AH61" s="53"/>
      <c r="AI61" s="53"/>
      <c r="AJ61" s="123"/>
      <c r="AK61" s="123"/>
      <c r="AL61" s="53"/>
      <c r="AM61" s="53"/>
      <c r="AN61" s="53"/>
      <c r="AO61" s="53"/>
      <c r="AP61" s="120">
        <f>AVERAGE(AP32:AQ60)</f>
        <v>734.16940955409848</v>
      </c>
      <c r="AQ61" s="120"/>
      <c r="AR61" s="53"/>
      <c r="AS61" s="53"/>
      <c r="AT61" s="53"/>
      <c r="AU61" s="53"/>
      <c r="AV61" s="123">
        <f>AVERAGE(AV32:AW60)</f>
        <v>815.71366390814921</v>
      </c>
      <c r="AW61" s="123"/>
      <c r="AX61" s="52"/>
      <c r="AY61" s="105"/>
      <c r="AZ61" s="53"/>
      <c r="BA61" s="53"/>
      <c r="BB61" s="123">
        <f>AVERAGE(BB32:BC60)</f>
        <v>844.24416390814918</v>
      </c>
      <c r="BC61" s="123"/>
      <c r="BD61" s="53"/>
      <c r="BE61" s="105"/>
      <c r="BF61" s="105"/>
      <c r="BG61" s="53"/>
      <c r="BH61" s="123">
        <f>AVERAGE(BH32:BI60)</f>
        <v>772.96725559209506</v>
      </c>
      <c r="BI61" s="123"/>
      <c r="BJ61" s="53"/>
      <c r="BK61" s="105"/>
      <c r="BL61" s="53"/>
      <c r="BM61" s="53"/>
      <c r="BN61" s="123">
        <f>AVERAGE(BN32:BO60)</f>
        <v>719.30278237707284</v>
      </c>
      <c r="BO61" s="123"/>
      <c r="BP61" s="53"/>
      <c r="BQ61" s="105"/>
      <c r="BR61" s="53"/>
      <c r="BS61" s="53"/>
      <c r="BT61" s="123"/>
      <c r="BU61" s="123"/>
      <c r="BV61" s="53"/>
      <c r="BW61" s="53"/>
      <c r="BX61" s="53"/>
      <c r="BY61" s="53"/>
      <c r="BZ61" s="123">
        <f>AVERAGE(BZ32:CA60)</f>
        <v>815.71366390814921</v>
      </c>
      <c r="CA61" s="123"/>
      <c r="CB61" s="53"/>
      <c r="CC61" s="53"/>
      <c r="CD61" s="105"/>
      <c r="CE61" s="53"/>
      <c r="CF61" s="123">
        <f>AVERAGE(CF32:CG60)</f>
        <v>985.71102697030176</v>
      </c>
      <c r="CG61" s="123"/>
      <c r="CH61" s="53"/>
      <c r="CI61" s="53"/>
      <c r="CJ61" s="105"/>
      <c r="CK61" s="53"/>
      <c r="CL61" s="123">
        <f>AVERAGE(CL32:CM60)</f>
        <v>718.71465338385087</v>
      </c>
      <c r="CM61" s="123"/>
      <c r="CN61" s="53"/>
      <c r="CO61" s="105"/>
      <c r="CP61" s="105"/>
      <c r="CQ61" s="53"/>
      <c r="CR61" s="123"/>
      <c r="CS61" s="123"/>
      <c r="CT61" s="53"/>
      <c r="CU61" s="53"/>
      <c r="CV61" s="53"/>
      <c r="CW61" s="53"/>
      <c r="CX61" s="123"/>
      <c r="CY61" s="123"/>
      <c r="CZ61" s="53"/>
      <c r="DA61" s="53"/>
      <c r="DB61" s="53"/>
      <c r="DC61" s="53"/>
      <c r="DD61" s="123"/>
      <c r="DE61" s="123"/>
      <c r="DF61" s="53"/>
      <c r="DG61" s="53"/>
      <c r="DH61" s="53"/>
      <c r="DI61" s="53"/>
      <c r="DJ61" s="123"/>
      <c r="DK61" s="123"/>
      <c r="DL61" s="53"/>
      <c r="DM61" s="53"/>
      <c r="DN61" s="53"/>
      <c r="DO61" s="53"/>
      <c r="DP61" s="123">
        <f>AVERAGE(DP32:DQ60)</f>
        <v>967.48111826220008</v>
      </c>
      <c r="DQ61" s="123"/>
      <c r="DR61" s="53"/>
      <c r="DS61" s="105"/>
      <c r="DT61" s="53"/>
      <c r="DU61" s="53"/>
      <c r="DV61" s="123">
        <f>AVERAGE(DV32:DW60)</f>
        <v>1001.7177182622</v>
      </c>
      <c r="DW61" s="123"/>
      <c r="DX61" s="53"/>
      <c r="DY61" s="105"/>
      <c r="DZ61" s="105"/>
      <c r="EA61" s="53"/>
      <c r="EB61" s="123">
        <f>AVERAGE(EB32:EC60)</f>
        <v>977.18889108517442</v>
      </c>
      <c r="EC61" s="123"/>
      <c r="ED61" s="53"/>
      <c r="EE61" s="105"/>
      <c r="EF61" s="105"/>
      <c r="EG61" s="53"/>
      <c r="EH61" s="123">
        <f>AVERAGE(EH32:EI60)</f>
        <v>824.82861826220005</v>
      </c>
      <c r="EI61" s="123"/>
      <c r="EJ61" s="116"/>
      <c r="EK61" s="105"/>
      <c r="EL61" s="53"/>
      <c r="EM61" s="53"/>
      <c r="EN61" s="123">
        <f>AVERAGE(EN32:EO60)</f>
        <v>864.7713182622</v>
      </c>
      <c r="EO61" s="123"/>
      <c r="EP61" s="53"/>
      <c r="EQ61" s="53"/>
      <c r="ER61" s="105"/>
      <c r="ES61" s="53"/>
      <c r="ET61" s="123">
        <f>AVERAGE(ET32:EU60)</f>
        <v>668.99265460975994</v>
      </c>
      <c r="EU61" s="123"/>
      <c r="EV61" s="53"/>
      <c r="EW61" s="53"/>
      <c r="EX61" s="53"/>
      <c r="EY61" s="53"/>
      <c r="EZ61" s="123">
        <f>AVERAGE(EZ32:FA60)</f>
        <v>655.29801460976</v>
      </c>
      <c r="FA61" s="123"/>
      <c r="FB61" s="53"/>
      <c r="FC61" s="53"/>
      <c r="FD61" s="53"/>
      <c r="FE61" s="53"/>
      <c r="FF61" s="123">
        <f>AVERAGE(FF32:FG60)</f>
        <v>655.29801460976</v>
      </c>
      <c r="FG61" s="123"/>
      <c r="FH61" s="53"/>
      <c r="FI61" s="53"/>
      <c r="FJ61" s="53"/>
      <c r="FK61" s="53"/>
      <c r="FL61" s="123">
        <f>AVERAGE(FL32:FM60)</f>
        <v>836.24081826220004</v>
      </c>
      <c r="FM61" s="123"/>
      <c r="FN61" s="53"/>
      <c r="FO61" s="53"/>
      <c r="FP61" s="53"/>
      <c r="FQ61" s="53"/>
      <c r="FR61" s="123">
        <f>AVERAGE(FR32:FS60)</f>
        <v>904.71401826219994</v>
      </c>
      <c r="FS61" s="123"/>
      <c r="FT61" s="53"/>
      <c r="FU61" s="105"/>
      <c r="FV61" s="105"/>
      <c r="FW61" s="53"/>
      <c r="FX61" s="123">
        <f>AVERAGE(FX32:FY60)</f>
        <v>753.42081868328796</v>
      </c>
      <c r="FY61" s="123"/>
      <c r="FZ61" s="53"/>
      <c r="GA61" s="53"/>
      <c r="GB61" s="105"/>
      <c r="GC61" s="53"/>
      <c r="GD61" s="123">
        <f>AVERAGE(GD32:GE60)</f>
        <v>804.30146390814889</v>
      </c>
      <c r="GE61" s="123"/>
      <c r="GF61" s="12"/>
      <c r="GG61" s="12"/>
      <c r="GI61" s="123">
        <f>AVERAGE(GI32:GJ60)</f>
        <v>821.41976390814909</v>
      </c>
      <c r="GJ61" s="123"/>
      <c r="GN61" s="123">
        <f>AVERAGE(GN32:GO60)</f>
        <v>868.77299108517445</v>
      </c>
      <c r="GO61" s="123"/>
      <c r="GS61" s="123">
        <f>AVERAGE(GS32:GT60)</f>
        <v>788.88759108517479</v>
      </c>
      <c r="GT61" s="123"/>
      <c r="GX61" s="123">
        <f>AVERAGE(GX32:GY60)</f>
        <v>1024.5421182621999</v>
      </c>
      <c r="GY61" s="123"/>
    </row>
    <row r="64" spans="1:210" x14ac:dyDescent="0.25">
      <c r="AT64" s="36"/>
    </row>
  </sheetData>
  <mergeCells count="1002">
    <mergeCell ref="GX56:GY56"/>
    <mergeCell ref="GX57:GY57"/>
    <mergeCell ref="GX58:GY58"/>
    <mergeCell ref="GX59:GY59"/>
    <mergeCell ref="GX60:GY60"/>
    <mergeCell ref="GX61:GY61"/>
    <mergeCell ref="GX47:GY47"/>
    <mergeCell ref="GX48:GY48"/>
    <mergeCell ref="GX49:GY49"/>
    <mergeCell ref="GX50:GY50"/>
    <mergeCell ref="GX51:GY51"/>
    <mergeCell ref="GX52:GY52"/>
    <mergeCell ref="GX53:GY53"/>
    <mergeCell ref="GX54:GY54"/>
    <mergeCell ref="GX55:GY55"/>
    <mergeCell ref="GX38:GY38"/>
    <mergeCell ref="GX39:GY39"/>
    <mergeCell ref="GX40:GY40"/>
    <mergeCell ref="GX41:GY41"/>
    <mergeCell ref="GX42:GY42"/>
    <mergeCell ref="GX43:GY43"/>
    <mergeCell ref="GX44:GY44"/>
    <mergeCell ref="GX45:GY45"/>
    <mergeCell ref="GX46:GY46"/>
    <mergeCell ref="GZ27:HB27"/>
    <mergeCell ref="GX28:GY28"/>
    <mergeCell ref="GX31:GY31"/>
    <mergeCell ref="GX32:GY32"/>
    <mergeCell ref="GX33:GY33"/>
    <mergeCell ref="GX34:GY34"/>
    <mergeCell ref="GX35:GY35"/>
    <mergeCell ref="GX36:GY36"/>
    <mergeCell ref="GX37:GY37"/>
    <mergeCell ref="GS47:GT47"/>
    <mergeCell ref="GS57:GT57"/>
    <mergeCell ref="GS58:GT58"/>
    <mergeCell ref="GS59:GT59"/>
    <mergeCell ref="GS60:GT60"/>
    <mergeCell ref="GS48:GT48"/>
    <mergeCell ref="GS49:GT49"/>
    <mergeCell ref="GS50:GT50"/>
    <mergeCell ref="GS51:GT51"/>
    <mergeCell ref="GS52:GT52"/>
    <mergeCell ref="GS53:GT53"/>
    <mergeCell ref="GS54:GT54"/>
    <mergeCell ref="GS55:GT55"/>
    <mergeCell ref="GS56:GT56"/>
    <mergeCell ref="GS46:GT46"/>
    <mergeCell ref="GU27:GW27"/>
    <mergeCell ref="GS28:GT28"/>
    <mergeCell ref="GS31:GT31"/>
    <mergeCell ref="GS32:GT32"/>
    <mergeCell ref="GS33:GT33"/>
    <mergeCell ref="GS34:GT34"/>
    <mergeCell ref="GS35:GT35"/>
    <mergeCell ref="GS36:GT36"/>
    <mergeCell ref="GS37:GT37"/>
    <mergeCell ref="GS38:GT38"/>
    <mergeCell ref="GS39:GT39"/>
    <mergeCell ref="GS40:GT40"/>
    <mergeCell ref="GS41:GT41"/>
    <mergeCell ref="GS42:GT42"/>
    <mergeCell ref="GS43:GT43"/>
    <mergeCell ref="GS44:GT44"/>
    <mergeCell ref="GS45:GT45"/>
    <mergeCell ref="GN37:GO37"/>
    <mergeCell ref="GN48:GO48"/>
    <mergeCell ref="GN49:GO49"/>
    <mergeCell ref="GN50:GO50"/>
    <mergeCell ref="GN51:GO51"/>
    <mergeCell ref="GN52:GO52"/>
    <mergeCell ref="GN53:GO53"/>
    <mergeCell ref="GN54:GO54"/>
    <mergeCell ref="GP27:GR27"/>
    <mergeCell ref="GN28:GO28"/>
    <mergeCell ref="GN31:GO31"/>
    <mergeCell ref="GN32:GO32"/>
    <mergeCell ref="GN33:GO33"/>
    <mergeCell ref="GN34:GO34"/>
    <mergeCell ref="GN35:GO35"/>
    <mergeCell ref="GN36:GO36"/>
    <mergeCell ref="FB27:FD27"/>
    <mergeCell ref="FH27:FJ27"/>
    <mergeCell ref="FN27:FP27"/>
    <mergeCell ref="FT27:FV27"/>
    <mergeCell ref="FZ27:GB27"/>
    <mergeCell ref="FL36:FM36"/>
    <mergeCell ref="FX35:FY35"/>
    <mergeCell ref="FF36:FG36"/>
    <mergeCell ref="FR36:FS36"/>
    <mergeCell ref="FX36:FY36"/>
    <mergeCell ref="FX34:FY34"/>
    <mergeCell ref="FR32:FS32"/>
    <mergeCell ref="GD34:GE34"/>
    <mergeCell ref="FR33:FS33"/>
    <mergeCell ref="GF27:GH27"/>
    <mergeCell ref="GK27:GM27"/>
    <mergeCell ref="GI28:GJ28"/>
    <mergeCell ref="GI31:GJ31"/>
    <mergeCell ref="GI32:GJ32"/>
    <mergeCell ref="FL31:FM31"/>
    <mergeCell ref="GI33:GJ33"/>
    <mergeCell ref="GI34:GJ34"/>
    <mergeCell ref="GI35:GJ35"/>
    <mergeCell ref="GI36:GJ36"/>
    <mergeCell ref="DR27:DT27"/>
    <mergeCell ref="DX27:DZ27"/>
    <mergeCell ref="AV32:AW32"/>
    <mergeCell ref="BB32:BC32"/>
    <mergeCell ref="BH32:BI32"/>
    <mergeCell ref="BN32:BO32"/>
    <mergeCell ref="BT32:BU32"/>
    <mergeCell ref="BZ32:CA32"/>
    <mergeCell ref="EZ32:FA32"/>
    <mergeCell ref="DD31:DE31"/>
    <mergeCell ref="AV31:AW31"/>
    <mergeCell ref="GN55:GO55"/>
    <mergeCell ref="GN38:GO38"/>
    <mergeCell ref="GN39:GO39"/>
    <mergeCell ref="GN40:GO40"/>
    <mergeCell ref="GN41:GO41"/>
    <mergeCell ref="GN42:GO42"/>
    <mergeCell ref="GN43:GO43"/>
    <mergeCell ref="GN44:GO44"/>
    <mergeCell ref="GN45:GO45"/>
    <mergeCell ref="GN46:GO46"/>
    <mergeCell ref="GN47:GO47"/>
    <mergeCell ref="EV27:EX27"/>
    <mergeCell ref="BZ55:CA55"/>
    <mergeCell ref="CF55:CG55"/>
    <mergeCell ref="CL55:CM55"/>
    <mergeCell ref="CR55:CS55"/>
    <mergeCell ref="CX55:CY55"/>
    <mergeCell ref="DD55:DE55"/>
    <mergeCell ref="AV55:AW55"/>
    <mergeCell ref="BB55:BC55"/>
    <mergeCell ref="FR53:FS53"/>
    <mergeCell ref="T27:V27"/>
    <mergeCell ref="Z27:AB27"/>
    <mergeCell ref="AF27:AH27"/>
    <mergeCell ref="AL27:AN27"/>
    <mergeCell ref="AR27:AT27"/>
    <mergeCell ref="AX27:AZ27"/>
    <mergeCell ref="BD27:BF27"/>
    <mergeCell ref="BJ27:BL27"/>
    <mergeCell ref="BP27:BR27"/>
    <mergeCell ref="BV27:BX27"/>
    <mergeCell ref="CB27:CD27"/>
    <mergeCell ref="CH27:CJ27"/>
    <mergeCell ref="CN27:CP27"/>
    <mergeCell ref="CT27:CV27"/>
    <mergeCell ref="CZ27:DB27"/>
    <mergeCell ref="DF27:DH27"/>
    <mergeCell ref="DL27:DN27"/>
    <mergeCell ref="L61:M61"/>
    <mergeCell ref="R61:S61"/>
    <mergeCell ref="ET41:EU41"/>
    <mergeCell ref="ET37:EU37"/>
    <mergeCell ref="CX53:CY53"/>
    <mergeCell ref="DD53:DE53"/>
    <mergeCell ref="DJ53:DK53"/>
    <mergeCell ref="DP53:DQ53"/>
    <mergeCell ref="ET58:EU58"/>
    <mergeCell ref="EH44:EI44"/>
    <mergeCell ref="EN44:EO44"/>
    <mergeCell ref="ET44:EU44"/>
    <mergeCell ref="DJ37:DK37"/>
    <mergeCell ref="DP37:DQ37"/>
    <mergeCell ref="ED27:EF27"/>
    <mergeCell ref="EJ27:EL27"/>
    <mergeCell ref="EP27:ER27"/>
    <mergeCell ref="DD32:DE32"/>
    <mergeCell ref="DJ32:DK32"/>
    <mergeCell ref="ET57:EU57"/>
    <mergeCell ref="DJ41:DK41"/>
    <mergeCell ref="DP41:DQ41"/>
    <mergeCell ref="EN38:EO38"/>
    <mergeCell ref="ET38:EU38"/>
    <mergeCell ref="EB36:EC36"/>
    <mergeCell ref="ET55:EU55"/>
    <mergeCell ref="EB46:EC46"/>
    <mergeCell ref="EH46:EI46"/>
    <mergeCell ref="EN46:EO46"/>
    <mergeCell ref="ET46:EU46"/>
    <mergeCell ref="CX41:CY41"/>
    <mergeCell ref="DD41:DE41"/>
    <mergeCell ref="F60:G60"/>
    <mergeCell ref="AJ60:AK60"/>
    <mergeCell ref="AJ59:AK59"/>
    <mergeCell ref="EB58:EC58"/>
    <mergeCell ref="EH58:EI58"/>
    <mergeCell ref="EN58:EO58"/>
    <mergeCell ref="F58:G58"/>
    <mergeCell ref="AJ58:AK58"/>
    <mergeCell ref="DP58:DQ58"/>
    <mergeCell ref="CR61:CS61"/>
    <mergeCell ref="CX61:CY61"/>
    <mergeCell ref="DD61:DE61"/>
    <mergeCell ref="DJ61:DK61"/>
    <mergeCell ref="DP61:DQ61"/>
    <mergeCell ref="DD60:DE60"/>
    <mergeCell ref="DJ60:DK60"/>
    <mergeCell ref="CX59:CY59"/>
    <mergeCell ref="DD59:DE59"/>
    <mergeCell ref="CL61:CM61"/>
    <mergeCell ref="CL60:CM60"/>
    <mergeCell ref="CR60:CS60"/>
    <mergeCell ref="CX60:CY60"/>
    <mergeCell ref="CF60:CG60"/>
    <mergeCell ref="BN59:BO59"/>
    <mergeCell ref="BT59:BU59"/>
    <mergeCell ref="BB61:BC61"/>
    <mergeCell ref="BH61:BI61"/>
    <mergeCell ref="BN61:BO61"/>
    <mergeCell ref="BT61:BU61"/>
    <mergeCell ref="BZ61:CA61"/>
    <mergeCell ref="CF61:CG61"/>
    <mergeCell ref="F61:G61"/>
    <mergeCell ref="DJ59:DK59"/>
    <mergeCell ref="DP59:DQ59"/>
    <mergeCell ref="EB59:EC59"/>
    <mergeCell ref="EH59:EI59"/>
    <mergeCell ref="CL59:CM59"/>
    <mergeCell ref="EZ60:FA60"/>
    <mergeCell ref="FF60:FG60"/>
    <mergeCell ref="FL60:FM60"/>
    <mergeCell ref="FR60:FS60"/>
    <mergeCell ref="FX60:FY60"/>
    <mergeCell ref="DP60:DQ60"/>
    <mergeCell ref="EB60:EC60"/>
    <mergeCell ref="EH60:EI60"/>
    <mergeCell ref="EN60:EO60"/>
    <mergeCell ref="ET60:EU60"/>
    <mergeCell ref="AD61:AE61"/>
    <mergeCell ref="AJ61:AK61"/>
    <mergeCell ref="AP61:AQ61"/>
    <mergeCell ref="AV61:AW61"/>
    <mergeCell ref="FF61:FG61"/>
    <mergeCell ref="FL61:FM61"/>
    <mergeCell ref="FR61:FS61"/>
    <mergeCell ref="FX61:FY61"/>
    <mergeCell ref="DV61:DW61"/>
    <mergeCell ref="EB61:EC61"/>
    <mergeCell ref="EH61:EI61"/>
    <mergeCell ref="EN61:EO61"/>
    <mergeCell ref="ET61:EU61"/>
    <mergeCell ref="EZ61:FA61"/>
    <mergeCell ref="CX58:CY58"/>
    <mergeCell ref="DD58:DE58"/>
    <mergeCell ref="DJ58:DK58"/>
    <mergeCell ref="GD60:GE60"/>
    <mergeCell ref="AV60:AW60"/>
    <mergeCell ref="BB60:BC60"/>
    <mergeCell ref="BH60:BI60"/>
    <mergeCell ref="BN60:BO60"/>
    <mergeCell ref="BT60:BU60"/>
    <mergeCell ref="BZ60:CA60"/>
    <mergeCell ref="FX57:FY57"/>
    <mergeCell ref="GD57:GE57"/>
    <mergeCell ref="EB57:EC57"/>
    <mergeCell ref="EH57:EI57"/>
    <mergeCell ref="EN57:EO57"/>
    <mergeCell ref="EN59:EO59"/>
    <mergeCell ref="CR59:CS59"/>
    <mergeCell ref="FX58:FY58"/>
    <mergeCell ref="AV59:AW59"/>
    <mergeCell ref="BB59:BC59"/>
    <mergeCell ref="FR58:FS58"/>
    <mergeCell ref="BH58:BI58"/>
    <mergeCell ref="BN58:BO58"/>
    <mergeCell ref="BT58:BU58"/>
    <mergeCell ref="BZ58:CA58"/>
    <mergeCell ref="CF58:CG58"/>
    <mergeCell ref="ET59:EU59"/>
    <mergeCell ref="EZ59:FA59"/>
    <mergeCell ref="FF59:FG59"/>
    <mergeCell ref="FL59:FM59"/>
    <mergeCell ref="FR59:FS59"/>
    <mergeCell ref="FX59:FY59"/>
    <mergeCell ref="F55:G55"/>
    <mergeCell ref="AJ55:AK55"/>
    <mergeCell ref="F56:G56"/>
    <mergeCell ref="AJ56:AK56"/>
    <mergeCell ref="CF56:CG56"/>
    <mergeCell ref="CL56:CM56"/>
    <mergeCell ref="CL58:CM58"/>
    <mergeCell ref="BZ59:CA59"/>
    <mergeCell ref="CF59:CG59"/>
    <mergeCell ref="AV58:AW58"/>
    <mergeCell ref="BB58:BC58"/>
    <mergeCell ref="FF57:FG57"/>
    <mergeCell ref="FL57:FM57"/>
    <mergeCell ref="EZ57:FA57"/>
    <mergeCell ref="CL57:CM57"/>
    <mergeCell ref="CR57:CS57"/>
    <mergeCell ref="CX57:CY57"/>
    <mergeCell ref="DD57:DE57"/>
    <mergeCell ref="DJ57:DK57"/>
    <mergeCell ref="DP57:DQ57"/>
    <mergeCell ref="BH59:BI59"/>
    <mergeCell ref="BB57:BC57"/>
    <mergeCell ref="BH57:BI57"/>
    <mergeCell ref="BN57:BO57"/>
    <mergeCell ref="BT57:BU57"/>
    <mergeCell ref="BZ57:CA57"/>
    <mergeCell ref="CF57:CG57"/>
    <mergeCell ref="F59:G59"/>
    <mergeCell ref="FL58:FM58"/>
    <mergeCell ref="EZ58:FA58"/>
    <mergeCell ref="FF58:FG58"/>
    <mergeCell ref="CR58:CS58"/>
    <mergeCell ref="F57:G57"/>
    <mergeCell ref="AJ57:AK57"/>
    <mergeCell ref="AV57:AW57"/>
    <mergeCell ref="EZ56:FA56"/>
    <mergeCell ref="FF56:FG56"/>
    <mergeCell ref="FL56:FM56"/>
    <mergeCell ref="FR56:FS56"/>
    <mergeCell ref="FX56:FY56"/>
    <mergeCell ref="DP56:DQ56"/>
    <mergeCell ref="EB56:EC56"/>
    <mergeCell ref="EH56:EI56"/>
    <mergeCell ref="EN56:EO56"/>
    <mergeCell ref="ET56:EU56"/>
    <mergeCell ref="CR56:CS56"/>
    <mergeCell ref="CX56:CY56"/>
    <mergeCell ref="DD56:DE56"/>
    <mergeCell ref="DJ56:DK56"/>
    <mergeCell ref="AV56:AW56"/>
    <mergeCell ref="BB56:BC56"/>
    <mergeCell ref="BH56:BI56"/>
    <mergeCell ref="BN56:BO56"/>
    <mergeCell ref="BT56:BU56"/>
    <mergeCell ref="BZ56:CA56"/>
    <mergeCell ref="FR57:FS57"/>
    <mergeCell ref="GD56:GE56"/>
    <mergeCell ref="EB54:EC54"/>
    <mergeCell ref="EH54:EI54"/>
    <mergeCell ref="EN54:EO54"/>
    <mergeCell ref="ET54:EU54"/>
    <mergeCell ref="EZ54:FA54"/>
    <mergeCell ref="FF54:FG54"/>
    <mergeCell ref="CR54:CS54"/>
    <mergeCell ref="CX54:CY54"/>
    <mergeCell ref="DD54:DE54"/>
    <mergeCell ref="DJ54:DK54"/>
    <mergeCell ref="DP54:DQ54"/>
    <mergeCell ref="BH54:BI54"/>
    <mergeCell ref="BN54:BO54"/>
    <mergeCell ref="BT54:BU54"/>
    <mergeCell ref="BZ54:CA54"/>
    <mergeCell ref="CF54:CG54"/>
    <mergeCell ref="CL54:CM54"/>
    <mergeCell ref="EZ55:FA55"/>
    <mergeCell ref="FF55:FG55"/>
    <mergeCell ref="FL55:FM55"/>
    <mergeCell ref="FR55:FS55"/>
    <mergeCell ref="FX55:FY55"/>
    <mergeCell ref="DJ55:DK55"/>
    <mergeCell ref="DP55:DQ55"/>
    <mergeCell ref="EB55:EC55"/>
    <mergeCell ref="EH55:EI55"/>
    <mergeCell ref="EN55:EO55"/>
    <mergeCell ref="BH55:BI55"/>
    <mergeCell ref="BN55:BO55"/>
    <mergeCell ref="BT55:BU55"/>
    <mergeCell ref="FX53:FY53"/>
    <mergeCell ref="GD53:GE53"/>
    <mergeCell ref="EB53:EC53"/>
    <mergeCell ref="EH53:EI53"/>
    <mergeCell ref="EN53:EO53"/>
    <mergeCell ref="EZ53:FA53"/>
    <mergeCell ref="CL53:CM53"/>
    <mergeCell ref="CR53:CS53"/>
    <mergeCell ref="ET53:EU53"/>
    <mergeCell ref="F53:G53"/>
    <mergeCell ref="AJ53:AK53"/>
    <mergeCell ref="AV53:AW53"/>
    <mergeCell ref="F54:G54"/>
    <mergeCell ref="AJ54:AK54"/>
    <mergeCell ref="AV54:AW54"/>
    <mergeCell ref="BB54:BC54"/>
    <mergeCell ref="FF53:FG53"/>
    <mergeCell ref="FL53:FM53"/>
    <mergeCell ref="BB53:BC53"/>
    <mergeCell ref="BH53:BI53"/>
    <mergeCell ref="BN53:BO53"/>
    <mergeCell ref="BT53:BU53"/>
    <mergeCell ref="BZ53:CA53"/>
    <mergeCell ref="CF53:CG53"/>
    <mergeCell ref="FL54:FM54"/>
    <mergeCell ref="FR54:FS54"/>
    <mergeCell ref="FX54:FY54"/>
    <mergeCell ref="BT52:BU52"/>
    <mergeCell ref="BZ52:CA52"/>
    <mergeCell ref="EZ52:FA52"/>
    <mergeCell ref="FF52:FG52"/>
    <mergeCell ref="FL52:FM52"/>
    <mergeCell ref="FR52:FS52"/>
    <mergeCell ref="FX52:FY52"/>
    <mergeCell ref="DP52:DQ52"/>
    <mergeCell ref="EB52:EC52"/>
    <mergeCell ref="EH52:EI52"/>
    <mergeCell ref="EN52:EO52"/>
    <mergeCell ref="ET52:EU52"/>
    <mergeCell ref="F52:G52"/>
    <mergeCell ref="AJ52:AK52"/>
    <mergeCell ref="ET51:EU51"/>
    <mergeCell ref="EZ51:FA51"/>
    <mergeCell ref="FF51:FG51"/>
    <mergeCell ref="FL51:FM51"/>
    <mergeCell ref="FR51:FS51"/>
    <mergeCell ref="FX51:FY51"/>
    <mergeCell ref="DJ51:DK51"/>
    <mergeCell ref="DP51:DQ51"/>
    <mergeCell ref="EB51:EC51"/>
    <mergeCell ref="EH51:EI51"/>
    <mergeCell ref="EN51:EO51"/>
    <mergeCell ref="AV51:AW51"/>
    <mergeCell ref="BB51:BC51"/>
    <mergeCell ref="BH51:BI51"/>
    <mergeCell ref="CF52:CG52"/>
    <mergeCell ref="CL52:CM52"/>
    <mergeCell ref="CR52:CS52"/>
    <mergeCell ref="CX52:CY52"/>
    <mergeCell ref="DD52:DE52"/>
    <mergeCell ref="DJ52:DK52"/>
    <mergeCell ref="AV52:AW52"/>
    <mergeCell ref="BB52:BC52"/>
    <mergeCell ref="CL51:CM51"/>
    <mergeCell ref="CR51:CS51"/>
    <mergeCell ref="CX51:CY51"/>
    <mergeCell ref="DD51:DE51"/>
    <mergeCell ref="F51:G51"/>
    <mergeCell ref="AJ51:AK51"/>
    <mergeCell ref="GD52:GE52"/>
    <mergeCell ref="EB50:EC50"/>
    <mergeCell ref="EH50:EI50"/>
    <mergeCell ref="EN50:EO50"/>
    <mergeCell ref="ET50:EU50"/>
    <mergeCell ref="EZ50:FA50"/>
    <mergeCell ref="FF50:FG50"/>
    <mergeCell ref="CR50:CS50"/>
    <mergeCell ref="CX50:CY50"/>
    <mergeCell ref="DD50:DE50"/>
    <mergeCell ref="DJ50:DK50"/>
    <mergeCell ref="DP50:DQ50"/>
    <mergeCell ref="BH50:BI50"/>
    <mergeCell ref="BN50:BO50"/>
    <mergeCell ref="BT50:BU50"/>
    <mergeCell ref="BZ50:CA50"/>
    <mergeCell ref="CF50:CG50"/>
    <mergeCell ref="CL50:CM50"/>
    <mergeCell ref="BH52:BI52"/>
    <mergeCell ref="BN52:BO52"/>
    <mergeCell ref="BN51:BO51"/>
    <mergeCell ref="BT51:BU51"/>
    <mergeCell ref="BZ51:CA51"/>
    <mergeCell ref="CF51:CG51"/>
    <mergeCell ref="GD50:GE50"/>
    <mergeCell ref="F49:G49"/>
    <mergeCell ref="AJ49:AK49"/>
    <mergeCell ref="AV49:AW49"/>
    <mergeCell ref="F50:G50"/>
    <mergeCell ref="AJ50:AK50"/>
    <mergeCell ref="AV50:AW50"/>
    <mergeCell ref="BB50:BC50"/>
    <mergeCell ref="FF49:FG49"/>
    <mergeCell ref="FL49:FM49"/>
    <mergeCell ref="FR49:FS49"/>
    <mergeCell ref="FX49:FY49"/>
    <mergeCell ref="GD49:GE49"/>
    <mergeCell ref="EB49:EC49"/>
    <mergeCell ref="EH49:EI49"/>
    <mergeCell ref="EN49:EO49"/>
    <mergeCell ref="EZ49:FA49"/>
    <mergeCell ref="CL49:CM49"/>
    <mergeCell ref="CR49:CS49"/>
    <mergeCell ref="CX49:CY49"/>
    <mergeCell ref="DD49:DE49"/>
    <mergeCell ref="DJ49:DK49"/>
    <mergeCell ref="DP49:DQ49"/>
    <mergeCell ref="FL50:FM50"/>
    <mergeCell ref="FR50:FS50"/>
    <mergeCell ref="FX50:FY50"/>
    <mergeCell ref="ET49:EU49"/>
    <mergeCell ref="BB49:BC49"/>
    <mergeCell ref="BZ46:CA46"/>
    <mergeCell ref="CF46:CG46"/>
    <mergeCell ref="CL46:CM46"/>
    <mergeCell ref="BB46:BC46"/>
    <mergeCell ref="BB48:BC48"/>
    <mergeCell ref="BH49:BI49"/>
    <mergeCell ref="BN49:BO49"/>
    <mergeCell ref="BT49:BU49"/>
    <mergeCell ref="BZ49:CA49"/>
    <mergeCell ref="CF49:CG49"/>
    <mergeCell ref="CR48:CS48"/>
    <mergeCell ref="CX48:CY48"/>
    <mergeCell ref="DD48:DE48"/>
    <mergeCell ref="DJ48:DK48"/>
    <mergeCell ref="BZ47:CA47"/>
    <mergeCell ref="CF47:CG47"/>
    <mergeCell ref="BH48:BI48"/>
    <mergeCell ref="BN48:BO48"/>
    <mergeCell ref="F45:G45"/>
    <mergeCell ref="AJ45:AK45"/>
    <mergeCell ref="AV45:AW45"/>
    <mergeCell ref="F46:G46"/>
    <mergeCell ref="AV48:AW48"/>
    <mergeCell ref="CL47:CM47"/>
    <mergeCell ref="CR47:CS47"/>
    <mergeCell ref="CX47:CY47"/>
    <mergeCell ref="DD47:DE47"/>
    <mergeCell ref="F47:G47"/>
    <mergeCell ref="AJ47:AK47"/>
    <mergeCell ref="AJ46:AK46"/>
    <mergeCell ref="AV46:AW46"/>
    <mergeCell ref="BB45:BC45"/>
    <mergeCell ref="EZ46:FA46"/>
    <mergeCell ref="FF46:FG46"/>
    <mergeCell ref="CR46:CS46"/>
    <mergeCell ref="CX46:CY46"/>
    <mergeCell ref="DD46:DE46"/>
    <mergeCell ref="BH45:BI45"/>
    <mergeCell ref="BN45:BO45"/>
    <mergeCell ref="BT45:BU45"/>
    <mergeCell ref="BZ45:CA45"/>
    <mergeCell ref="CF45:CG45"/>
    <mergeCell ref="BN47:BO47"/>
    <mergeCell ref="DP48:DQ48"/>
    <mergeCell ref="EB48:EC48"/>
    <mergeCell ref="EH48:EI48"/>
    <mergeCell ref="EN48:EO48"/>
    <mergeCell ref="ET48:EU48"/>
    <mergeCell ref="DJ46:DK46"/>
    <mergeCell ref="DP46:DQ46"/>
    <mergeCell ref="GD46:GE46"/>
    <mergeCell ref="GD47:GE47"/>
    <mergeCell ref="F48:G48"/>
    <mergeCell ref="AJ48:AK48"/>
    <mergeCell ref="ET47:EU47"/>
    <mergeCell ref="EZ47:FA47"/>
    <mergeCell ref="FF47:FG47"/>
    <mergeCell ref="FL47:FM47"/>
    <mergeCell ref="FR47:FS47"/>
    <mergeCell ref="FX47:FY47"/>
    <mergeCell ref="DJ47:DK47"/>
    <mergeCell ref="DP47:DQ47"/>
    <mergeCell ref="EB47:EC47"/>
    <mergeCell ref="EH47:EI47"/>
    <mergeCell ref="EN47:EO47"/>
    <mergeCell ref="AV47:AW47"/>
    <mergeCell ref="BB47:BC47"/>
    <mergeCell ref="BH47:BI47"/>
    <mergeCell ref="CF48:CG48"/>
    <mergeCell ref="CL48:CM48"/>
    <mergeCell ref="BT47:BU47"/>
    <mergeCell ref="BT48:BU48"/>
    <mergeCell ref="BZ48:CA48"/>
    <mergeCell ref="EZ48:FA48"/>
    <mergeCell ref="FF48:FG48"/>
    <mergeCell ref="FL48:FM48"/>
    <mergeCell ref="FR48:FS48"/>
    <mergeCell ref="GD48:GE48"/>
    <mergeCell ref="FX48:FY48"/>
    <mergeCell ref="BH46:BI46"/>
    <mergeCell ref="BN46:BO46"/>
    <mergeCell ref="BT46:BU46"/>
    <mergeCell ref="BZ44:CA44"/>
    <mergeCell ref="CL43:CM43"/>
    <mergeCell ref="CR43:CS43"/>
    <mergeCell ref="CX43:CY43"/>
    <mergeCell ref="FF45:FG45"/>
    <mergeCell ref="FL45:FM45"/>
    <mergeCell ref="FR45:FS45"/>
    <mergeCell ref="FX45:FY45"/>
    <mergeCell ref="GD45:GE45"/>
    <mergeCell ref="EB45:EC45"/>
    <mergeCell ref="EH45:EI45"/>
    <mergeCell ref="EN45:EO45"/>
    <mergeCell ref="EZ45:FA45"/>
    <mergeCell ref="CL45:CM45"/>
    <mergeCell ref="CR45:CS45"/>
    <mergeCell ref="CX45:CY45"/>
    <mergeCell ref="DD45:DE45"/>
    <mergeCell ref="DJ45:DK45"/>
    <mergeCell ref="DP45:DQ45"/>
    <mergeCell ref="FL43:FM43"/>
    <mergeCell ref="FR43:FS43"/>
    <mergeCell ref="FX43:FY43"/>
    <mergeCell ref="DJ43:DK43"/>
    <mergeCell ref="F44:G44"/>
    <mergeCell ref="AJ44:AK44"/>
    <mergeCell ref="ET43:EU43"/>
    <mergeCell ref="EZ44:FA44"/>
    <mergeCell ref="FF44:FG44"/>
    <mergeCell ref="FL44:FM44"/>
    <mergeCell ref="FR44:FS44"/>
    <mergeCell ref="FX44:FY44"/>
    <mergeCell ref="DP44:DQ44"/>
    <mergeCell ref="EB44:EC44"/>
    <mergeCell ref="FL46:FM46"/>
    <mergeCell ref="FR46:FS46"/>
    <mergeCell ref="FX46:FY46"/>
    <mergeCell ref="ET45:EU45"/>
    <mergeCell ref="AV43:AW43"/>
    <mergeCell ref="BB43:BC43"/>
    <mergeCell ref="BH43:BI43"/>
    <mergeCell ref="CF44:CG44"/>
    <mergeCell ref="CL44:CM44"/>
    <mergeCell ref="CR44:CS44"/>
    <mergeCell ref="CX44:CY44"/>
    <mergeCell ref="DD44:DE44"/>
    <mergeCell ref="DJ44:DK44"/>
    <mergeCell ref="AV44:AW44"/>
    <mergeCell ref="BB44:BC44"/>
    <mergeCell ref="BH44:BI44"/>
    <mergeCell ref="BN44:BO44"/>
    <mergeCell ref="BT44:BU44"/>
    <mergeCell ref="BN43:BO43"/>
    <mergeCell ref="BT43:BU43"/>
    <mergeCell ref="BZ43:CA43"/>
    <mergeCell ref="CF43:CG43"/>
    <mergeCell ref="GD41:GE41"/>
    <mergeCell ref="EB41:EC41"/>
    <mergeCell ref="EH41:EI41"/>
    <mergeCell ref="EN41:EO41"/>
    <mergeCell ref="EZ41:FA41"/>
    <mergeCell ref="CL41:CM41"/>
    <mergeCell ref="CR41:CS41"/>
    <mergeCell ref="GD44:GE44"/>
    <mergeCell ref="EB42:EC42"/>
    <mergeCell ref="EH42:EI42"/>
    <mergeCell ref="EN42:EO42"/>
    <mergeCell ref="ET42:EU42"/>
    <mergeCell ref="EZ42:FA42"/>
    <mergeCell ref="FF42:FG42"/>
    <mergeCell ref="CR42:CS42"/>
    <mergeCell ref="CX42:CY42"/>
    <mergeCell ref="DD42:DE42"/>
    <mergeCell ref="DJ42:DK42"/>
    <mergeCell ref="DP42:DQ42"/>
    <mergeCell ref="CL42:CM42"/>
    <mergeCell ref="GD43:GE43"/>
    <mergeCell ref="DD43:DE43"/>
    <mergeCell ref="EZ43:FA43"/>
    <mergeCell ref="FF43:FG43"/>
    <mergeCell ref="GD42:GE42"/>
    <mergeCell ref="FL42:FM42"/>
    <mergeCell ref="FR42:FS42"/>
    <mergeCell ref="FX42:FY42"/>
    <mergeCell ref="DP43:DQ43"/>
    <mergeCell ref="EB43:EC43"/>
    <mergeCell ref="EH43:EI43"/>
    <mergeCell ref="EN43:EO43"/>
    <mergeCell ref="AJ41:AK41"/>
    <mergeCell ref="AV41:AW41"/>
    <mergeCell ref="F42:G42"/>
    <mergeCell ref="AJ42:AK42"/>
    <mergeCell ref="AV42:AW42"/>
    <mergeCell ref="BB42:BC42"/>
    <mergeCell ref="FF41:FG41"/>
    <mergeCell ref="FL41:FM41"/>
    <mergeCell ref="FR41:FS41"/>
    <mergeCell ref="BH42:BI42"/>
    <mergeCell ref="BN42:BO42"/>
    <mergeCell ref="BT42:BU42"/>
    <mergeCell ref="BZ42:CA42"/>
    <mergeCell ref="CF42:CG42"/>
    <mergeCell ref="BB41:BC41"/>
    <mergeCell ref="BH41:BI41"/>
    <mergeCell ref="BN41:BO41"/>
    <mergeCell ref="BT41:BU41"/>
    <mergeCell ref="BZ41:CA41"/>
    <mergeCell ref="CF41:CG41"/>
    <mergeCell ref="FX41:FY41"/>
    <mergeCell ref="F40:G40"/>
    <mergeCell ref="AJ40:AK40"/>
    <mergeCell ref="ET39:EU39"/>
    <mergeCell ref="EZ39:FA39"/>
    <mergeCell ref="FF39:FG39"/>
    <mergeCell ref="FL39:FM39"/>
    <mergeCell ref="FR39:FS39"/>
    <mergeCell ref="FX39:FY39"/>
    <mergeCell ref="DJ39:DK39"/>
    <mergeCell ref="DP39:DQ39"/>
    <mergeCell ref="EB39:EC39"/>
    <mergeCell ref="EH39:EI39"/>
    <mergeCell ref="EN39:EO39"/>
    <mergeCell ref="AV39:AW39"/>
    <mergeCell ref="BB39:BC39"/>
    <mergeCell ref="BH39:BI39"/>
    <mergeCell ref="CF40:CG40"/>
    <mergeCell ref="CL40:CM40"/>
    <mergeCell ref="CR40:CS40"/>
    <mergeCell ref="CX40:CY40"/>
    <mergeCell ref="AV40:AW40"/>
    <mergeCell ref="BB40:BC40"/>
    <mergeCell ref="F39:G39"/>
    <mergeCell ref="AJ39:AK39"/>
    <mergeCell ref="CX39:CY39"/>
    <mergeCell ref="DD39:DE39"/>
    <mergeCell ref="BN40:BO40"/>
    <mergeCell ref="BT40:BU40"/>
    <mergeCell ref="BZ40:CA40"/>
    <mergeCell ref="EZ40:FA40"/>
    <mergeCell ref="F41:G41"/>
    <mergeCell ref="F43:G43"/>
    <mergeCell ref="AJ43:AK43"/>
    <mergeCell ref="BH40:BI40"/>
    <mergeCell ref="CF37:CG37"/>
    <mergeCell ref="CR38:CS38"/>
    <mergeCell ref="CX38:CY38"/>
    <mergeCell ref="DD38:DE38"/>
    <mergeCell ref="BN39:BO39"/>
    <mergeCell ref="BT39:BU39"/>
    <mergeCell ref="BZ39:CA39"/>
    <mergeCell ref="CF39:CG39"/>
    <mergeCell ref="CL39:CM39"/>
    <mergeCell ref="GD39:GE39"/>
    <mergeCell ref="FX40:FY40"/>
    <mergeCell ref="DP40:DQ40"/>
    <mergeCell ref="EB40:EC40"/>
    <mergeCell ref="EH40:EI40"/>
    <mergeCell ref="EN40:EO40"/>
    <mergeCell ref="ET40:EU40"/>
    <mergeCell ref="DD40:DE40"/>
    <mergeCell ref="DJ40:DK40"/>
    <mergeCell ref="GD38:GE38"/>
    <mergeCell ref="FR37:FS37"/>
    <mergeCell ref="FX37:FY37"/>
    <mergeCell ref="GD37:GE37"/>
    <mergeCell ref="FR38:FS38"/>
    <mergeCell ref="FX38:FY38"/>
    <mergeCell ref="FF40:FG40"/>
    <mergeCell ref="FL40:FM40"/>
    <mergeCell ref="FR40:FS40"/>
    <mergeCell ref="GD40:GE40"/>
    <mergeCell ref="CR39:CS39"/>
    <mergeCell ref="EZ38:FA38"/>
    <mergeCell ref="AJ37:AK37"/>
    <mergeCell ref="AV37:AW37"/>
    <mergeCell ref="F38:G38"/>
    <mergeCell ref="AJ38:AK38"/>
    <mergeCell ref="AV38:AW38"/>
    <mergeCell ref="BB38:BC38"/>
    <mergeCell ref="FF37:FG37"/>
    <mergeCell ref="FL37:FM37"/>
    <mergeCell ref="EB37:EC37"/>
    <mergeCell ref="EH37:EI37"/>
    <mergeCell ref="EN37:EO37"/>
    <mergeCell ref="EZ37:FA37"/>
    <mergeCell ref="FF38:FG38"/>
    <mergeCell ref="EB38:EC38"/>
    <mergeCell ref="EH38:EI38"/>
    <mergeCell ref="DP38:DQ38"/>
    <mergeCell ref="FL38:FM38"/>
    <mergeCell ref="BH38:BI38"/>
    <mergeCell ref="BN38:BO38"/>
    <mergeCell ref="BT38:BU38"/>
    <mergeCell ref="BZ38:CA38"/>
    <mergeCell ref="CF38:CG38"/>
    <mergeCell ref="CL38:CM38"/>
    <mergeCell ref="CL37:CM37"/>
    <mergeCell ref="CR37:CS37"/>
    <mergeCell ref="CX37:CY37"/>
    <mergeCell ref="DD37:DE37"/>
    <mergeCell ref="BB37:BC37"/>
    <mergeCell ref="BH37:BI37"/>
    <mergeCell ref="BN37:BO37"/>
    <mergeCell ref="BT37:BU37"/>
    <mergeCell ref="BZ37:CA37"/>
    <mergeCell ref="DJ38:DK38"/>
    <mergeCell ref="DP36:DQ36"/>
    <mergeCell ref="DD35:DE35"/>
    <mergeCell ref="FL34:FM34"/>
    <mergeCell ref="FR34:FS34"/>
    <mergeCell ref="ET35:EU35"/>
    <mergeCell ref="EZ35:FA35"/>
    <mergeCell ref="FF35:FG35"/>
    <mergeCell ref="FL35:FM35"/>
    <mergeCell ref="FR35:FS35"/>
    <mergeCell ref="F36:G36"/>
    <mergeCell ref="AJ36:AK36"/>
    <mergeCell ref="AV35:AW35"/>
    <mergeCell ref="BB35:BC35"/>
    <mergeCell ref="BH35:BI35"/>
    <mergeCell ref="AV36:AW36"/>
    <mergeCell ref="BB36:BC36"/>
    <mergeCell ref="BH36:BI36"/>
    <mergeCell ref="BN36:BO36"/>
    <mergeCell ref="BT36:BU36"/>
    <mergeCell ref="BZ36:CA36"/>
    <mergeCell ref="EH35:EI35"/>
    <mergeCell ref="EB34:EC34"/>
    <mergeCell ref="EH34:EI34"/>
    <mergeCell ref="EN34:EO34"/>
    <mergeCell ref="ET34:EU34"/>
    <mergeCell ref="EZ34:FA34"/>
    <mergeCell ref="FF34:FG34"/>
    <mergeCell ref="CR34:CS34"/>
    <mergeCell ref="CX34:CY34"/>
    <mergeCell ref="F37:G37"/>
    <mergeCell ref="AJ35:AK35"/>
    <mergeCell ref="GD36:GE36"/>
    <mergeCell ref="EN35:EO35"/>
    <mergeCell ref="BZ35:CA35"/>
    <mergeCell ref="CF35:CG35"/>
    <mergeCell ref="CL35:CM35"/>
    <mergeCell ref="CR35:CS35"/>
    <mergeCell ref="CX35:CY35"/>
    <mergeCell ref="BN35:BO35"/>
    <mergeCell ref="BT35:BU35"/>
    <mergeCell ref="EH36:EI36"/>
    <mergeCell ref="EN36:EO36"/>
    <mergeCell ref="CF36:CG36"/>
    <mergeCell ref="CL36:CM36"/>
    <mergeCell ref="CR36:CS36"/>
    <mergeCell ref="CX36:CY36"/>
    <mergeCell ref="DD36:DE36"/>
    <mergeCell ref="DJ36:DK36"/>
    <mergeCell ref="ET36:EU36"/>
    <mergeCell ref="GD35:GE35"/>
    <mergeCell ref="DJ35:DK35"/>
    <mergeCell ref="DP35:DQ35"/>
    <mergeCell ref="EB35:EC35"/>
    <mergeCell ref="EZ36:FA36"/>
    <mergeCell ref="DJ34:DK34"/>
    <mergeCell ref="DP34:DQ34"/>
    <mergeCell ref="F33:G33"/>
    <mergeCell ref="AJ33:AK33"/>
    <mergeCell ref="AV33:AW33"/>
    <mergeCell ref="F34:G34"/>
    <mergeCell ref="AJ34:AK34"/>
    <mergeCell ref="AV34:AW34"/>
    <mergeCell ref="BB34:BC34"/>
    <mergeCell ref="FF33:FG33"/>
    <mergeCell ref="FL33:FM33"/>
    <mergeCell ref="BB33:BC33"/>
    <mergeCell ref="BH33:BI33"/>
    <mergeCell ref="BN33:BO33"/>
    <mergeCell ref="BT33:BU33"/>
    <mergeCell ref="BZ33:CA33"/>
    <mergeCell ref="CF33:CG33"/>
    <mergeCell ref="BH34:BI34"/>
    <mergeCell ref="BN34:BO34"/>
    <mergeCell ref="BT34:BU34"/>
    <mergeCell ref="BZ34:CA34"/>
    <mergeCell ref="CF34:CG34"/>
    <mergeCell ref="CL34:CM34"/>
    <mergeCell ref="DD33:DE33"/>
    <mergeCell ref="DJ33:DK33"/>
    <mergeCell ref="DP33:DQ33"/>
    <mergeCell ref="F35:G35"/>
    <mergeCell ref="FX33:FY33"/>
    <mergeCell ref="GD33:GE33"/>
    <mergeCell ref="EB33:EC33"/>
    <mergeCell ref="EH33:EI33"/>
    <mergeCell ref="EN33:EO33"/>
    <mergeCell ref="ET33:EU33"/>
    <mergeCell ref="EZ33:FA33"/>
    <mergeCell ref="CL33:CM33"/>
    <mergeCell ref="CR33:CS33"/>
    <mergeCell ref="CX33:CY33"/>
    <mergeCell ref="F32:G32"/>
    <mergeCell ref="AJ32:AK32"/>
    <mergeCell ref="ET31:EU31"/>
    <mergeCell ref="DJ31:DK31"/>
    <mergeCell ref="DP31:DQ31"/>
    <mergeCell ref="DV31:DW31"/>
    <mergeCell ref="EB31:EC31"/>
    <mergeCell ref="EH31:EI31"/>
    <mergeCell ref="EN31:EO31"/>
    <mergeCell ref="BZ31:CA31"/>
    <mergeCell ref="CF31:CG31"/>
    <mergeCell ref="CF32:CG32"/>
    <mergeCell ref="CL32:CM32"/>
    <mergeCell ref="CR32:CS32"/>
    <mergeCell ref="CX32:CY32"/>
    <mergeCell ref="DP32:DQ32"/>
    <mergeCell ref="EB32:EC32"/>
    <mergeCell ref="EH32:EI32"/>
    <mergeCell ref="ET32:EU32"/>
    <mergeCell ref="GD31:GE31"/>
    <mergeCell ref="CL31:CM31"/>
    <mergeCell ref="F31:G31"/>
    <mergeCell ref="L31:M31"/>
    <mergeCell ref="R31:S31"/>
    <mergeCell ref="X31:Y31"/>
    <mergeCell ref="GD32:GE32"/>
    <mergeCell ref="AD31:AE31"/>
    <mergeCell ref="AJ31:AK31"/>
    <mergeCell ref="FL28:FM28"/>
    <mergeCell ref="FR28:FS28"/>
    <mergeCell ref="FX28:FY28"/>
    <mergeCell ref="GD28:GE28"/>
    <mergeCell ref="X28:Y28"/>
    <mergeCell ref="AD28:AE28"/>
    <mergeCell ref="AJ28:AK28"/>
    <mergeCell ref="AP28:AQ28"/>
    <mergeCell ref="AV28:AW28"/>
    <mergeCell ref="BB28:BC28"/>
    <mergeCell ref="BH28:BI28"/>
    <mergeCell ref="BN28:BO28"/>
    <mergeCell ref="BT28:BU28"/>
    <mergeCell ref="BZ28:CA28"/>
    <mergeCell ref="CF28:CG28"/>
    <mergeCell ref="EN32:EO32"/>
    <mergeCell ref="CX31:CY31"/>
    <mergeCell ref="FX32:FY32"/>
    <mergeCell ref="FF32:FG32"/>
    <mergeCell ref="FL32:FM32"/>
    <mergeCell ref="R28:S28"/>
    <mergeCell ref="A2:C2"/>
    <mergeCell ref="A3:C3"/>
    <mergeCell ref="A4:C4"/>
    <mergeCell ref="A5:C5"/>
    <mergeCell ref="A6:C6"/>
    <mergeCell ref="A7:C7"/>
    <mergeCell ref="A25:C25"/>
    <mergeCell ref="A26:C26"/>
    <mergeCell ref="L28:M28"/>
    <mergeCell ref="A17:C17"/>
    <mergeCell ref="A18:C18"/>
    <mergeCell ref="A20:C20"/>
    <mergeCell ref="A21:C21"/>
    <mergeCell ref="A22:C22"/>
    <mergeCell ref="A24:C24"/>
    <mergeCell ref="A27:E28"/>
    <mergeCell ref="F27:G28"/>
    <mergeCell ref="H27:J27"/>
    <mergeCell ref="A8:C8"/>
    <mergeCell ref="A10:C10"/>
    <mergeCell ref="A12:C12"/>
    <mergeCell ref="A13:C13"/>
    <mergeCell ref="A14:C14"/>
    <mergeCell ref="A16:C16"/>
    <mergeCell ref="GI46:GJ46"/>
    <mergeCell ref="GI47:GJ47"/>
    <mergeCell ref="GI48:GJ48"/>
    <mergeCell ref="GI49:GJ49"/>
    <mergeCell ref="GI50:GJ50"/>
    <mergeCell ref="GD61:GE61"/>
    <mergeCell ref="GI61:GJ61"/>
    <mergeCell ref="GN61:GO61"/>
    <mergeCell ref="N27:P27"/>
    <mergeCell ref="EB28:EC28"/>
    <mergeCell ref="EH28:EI28"/>
    <mergeCell ref="EN28:EO28"/>
    <mergeCell ref="ET28:EU28"/>
    <mergeCell ref="EZ28:FA28"/>
    <mergeCell ref="FF28:FG28"/>
    <mergeCell ref="CR28:CS28"/>
    <mergeCell ref="CX28:CY28"/>
    <mergeCell ref="DD28:DE28"/>
    <mergeCell ref="DJ28:DK28"/>
    <mergeCell ref="DP28:DQ28"/>
    <mergeCell ref="CL28:CM28"/>
    <mergeCell ref="BB31:BC31"/>
    <mergeCell ref="BH31:BI31"/>
    <mergeCell ref="BN31:BO31"/>
    <mergeCell ref="BT31:BU31"/>
    <mergeCell ref="EZ31:FA31"/>
    <mergeCell ref="FF31:FG31"/>
    <mergeCell ref="CR31:CS31"/>
    <mergeCell ref="FR31:FS31"/>
    <mergeCell ref="FX31:FY31"/>
    <mergeCell ref="DV28:DW28"/>
    <mergeCell ref="DD34:DE34"/>
    <mergeCell ref="X61:Y61"/>
    <mergeCell ref="AP31:AQ31"/>
    <mergeCell ref="GS61:GT61"/>
    <mergeCell ref="GI60:GJ60"/>
    <mergeCell ref="GI51:GJ51"/>
    <mergeCell ref="GI52:GJ52"/>
    <mergeCell ref="GI53:GJ53"/>
    <mergeCell ref="GI54:GJ54"/>
    <mergeCell ref="GI55:GJ55"/>
    <mergeCell ref="GI56:GJ56"/>
    <mergeCell ref="GI57:GJ57"/>
    <mergeCell ref="GI58:GJ58"/>
    <mergeCell ref="GI59:GJ59"/>
    <mergeCell ref="GD59:GE59"/>
    <mergeCell ref="GD58:GE58"/>
    <mergeCell ref="GN56:GO56"/>
    <mergeCell ref="GN57:GO57"/>
    <mergeCell ref="GN58:GO58"/>
    <mergeCell ref="GN59:GO59"/>
    <mergeCell ref="GN60:GO60"/>
    <mergeCell ref="GD51:GE51"/>
    <mergeCell ref="GD54:GE54"/>
    <mergeCell ref="GD55:GE55"/>
    <mergeCell ref="GI37:GJ37"/>
    <mergeCell ref="GI38:GJ38"/>
    <mergeCell ref="GI39:GJ39"/>
    <mergeCell ref="GI40:GJ40"/>
    <mergeCell ref="GI41:GJ41"/>
    <mergeCell ref="GI42:GJ42"/>
    <mergeCell ref="GI43:GJ43"/>
    <mergeCell ref="GI44:GJ44"/>
    <mergeCell ref="GI45:GJ45"/>
  </mergeCells>
  <pageMargins left="0.11811023622047245" right="0.11811023622047245" top="0.15748031496062992" bottom="0.15748031496062992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Q61"/>
  <sheetViews>
    <sheetView zoomScale="89" zoomScaleNormal="89" workbookViewId="0">
      <selection activeCell="E11" sqref="E11"/>
    </sheetView>
  </sheetViews>
  <sheetFormatPr defaultColWidth="9.140625" defaultRowHeight="15" x14ac:dyDescent="0.25"/>
  <cols>
    <col min="1" max="1" width="21.85546875" style="1" customWidth="1"/>
    <col min="2" max="2" width="14.28515625" style="1" customWidth="1"/>
    <col min="3" max="3" width="41" style="1" customWidth="1"/>
    <col min="4" max="4" width="23.28515625" style="1" customWidth="1"/>
    <col min="5" max="5" width="29.85546875" style="1" customWidth="1"/>
    <col min="6" max="6" width="22.85546875" style="1" customWidth="1"/>
    <col min="7" max="7" width="10.85546875" style="1" customWidth="1"/>
    <col min="8" max="8" width="22" style="1" customWidth="1"/>
    <col min="9" max="9" width="10.28515625" style="1" customWidth="1"/>
    <col min="10" max="10" width="22.140625" style="1" customWidth="1"/>
    <col min="11" max="11" width="10" style="1" customWidth="1"/>
    <col min="12" max="12" width="22.28515625" style="1" customWidth="1"/>
    <col min="13" max="13" width="9.85546875" style="1" customWidth="1"/>
    <col min="14" max="14" width="22.28515625" style="1" customWidth="1"/>
    <col min="15" max="15" width="9.85546875" style="1" customWidth="1"/>
    <col min="16" max="16" width="22.28515625" style="1" customWidth="1"/>
    <col min="17" max="17" width="9.85546875" style="1" customWidth="1"/>
    <col min="18" max="18" width="22.28515625" style="1" customWidth="1"/>
    <col min="19" max="19" width="9.85546875" style="1" customWidth="1"/>
    <col min="20" max="20" width="22.28515625" style="1" customWidth="1"/>
    <col min="21" max="21" width="9.85546875" style="1" customWidth="1"/>
    <col min="22" max="22" width="22.28515625" style="1" customWidth="1"/>
    <col min="23" max="23" width="9.85546875" style="1" customWidth="1"/>
    <col min="24" max="24" width="22.28515625" style="1" customWidth="1"/>
    <col min="25" max="25" width="9.85546875" style="1" customWidth="1"/>
    <col min="26" max="26" width="22.28515625" style="1" customWidth="1"/>
    <col min="27" max="27" width="9.85546875" style="1" customWidth="1"/>
    <col min="28" max="28" width="22.28515625" style="1" customWidth="1"/>
    <col min="29" max="29" width="9.85546875" style="1" customWidth="1"/>
    <col min="30" max="30" width="22.28515625" style="1" customWidth="1"/>
    <col min="31" max="31" width="9.85546875" style="1" customWidth="1"/>
    <col min="32" max="32" width="22.28515625" style="1" customWidth="1"/>
    <col min="33" max="33" width="9.85546875" style="1" customWidth="1"/>
    <col min="34" max="34" width="22.28515625" style="1" customWidth="1"/>
    <col min="35" max="35" width="9.85546875" style="1" customWidth="1"/>
    <col min="36" max="36" width="22.28515625" style="1" customWidth="1"/>
    <col min="37" max="37" width="9.85546875" style="1" customWidth="1"/>
    <col min="38" max="38" width="22.28515625" style="1" customWidth="1"/>
    <col min="39" max="39" width="9.85546875" style="1" customWidth="1"/>
    <col min="40" max="40" width="22.28515625" style="1" customWidth="1"/>
    <col min="41" max="41" width="9.85546875" style="1" customWidth="1"/>
    <col min="42" max="42" width="22.28515625" style="1" customWidth="1"/>
    <col min="43" max="43" width="9.85546875" style="1" customWidth="1"/>
    <col min="44" max="44" width="22.28515625" style="1" customWidth="1"/>
    <col min="45" max="45" width="9.85546875" style="1" customWidth="1"/>
    <col min="46" max="46" width="22.28515625" style="1" customWidth="1"/>
    <col min="47" max="47" width="9.85546875" style="1" customWidth="1"/>
    <col min="48" max="48" width="22.28515625" style="1" customWidth="1"/>
    <col min="49" max="49" width="9.85546875" style="1" customWidth="1"/>
    <col min="50" max="50" width="22.28515625" style="1" customWidth="1"/>
    <col min="51" max="51" width="9.85546875" style="1" customWidth="1"/>
    <col min="52" max="52" width="22.28515625" style="1" customWidth="1"/>
    <col min="53" max="53" width="9.85546875" style="1" customWidth="1"/>
    <col min="54" max="54" width="22.28515625" style="1" customWidth="1"/>
    <col min="55" max="55" width="9.85546875" style="1" customWidth="1"/>
    <col min="56" max="56" width="22.28515625" style="1" customWidth="1"/>
    <col min="57" max="57" width="9.85546875" style="1" customWidth="1"/>
    <col min="58" max="58" width="22.28515625" style="1" customWidth="1"/>
    <col min="59" max="59" width="9.85546875" style="1" customWidth="1"/>
    <col min="60" max="60" width="22.28515625" style="1" customWidth="1"/>
    <col min="61" max="61" width="9.85546875" style="1" customWidth="1"/>
    <col min="62" max="62" width="22.28515625" style="1" customWidth="1"/>
    <col min="63" max="63" width="9.85546875" style="1" customWidth="1"/>
    <col min="64" max="64" width="22.28515625" style="1" customWidth="1"/>
    <col min="65" max="65" width="9.85546875" style="1" customWidth="1"/>
    <col min="66" max="66" width="22.28515625" style="1" customWidth="1"/>
    <col min="67" max="67" width="9.85546875" style="1" customWidth="1"/>
    <col min="68" max="16384" width="9.140625" style="1"/>
  </cols>
  <sheetData>
    <row r="1" spans="1:7" ht="15.75" thickBot="1" x14ac:dyDescent="0.3"/>
    <row r="2" spans="1:7" x14ac:dyDescent="0.25">
      <c r="A2" s="136" t="s">
        <v>110</v>
      </c>
      <c r="B2" s="137"/>
      <c r="C2" s="137"/>
      <c r="D2" s="21">
        <f>(D3/D4)</f>
        <v>180.69818089944417</v>
      </c>
    </row>
    <row r="3" spans="1:7" x14ac:dyDescent="0.25">
      <c r="A3" s="147" t="s">
        <v>5</v>
      </c>
      <c r="B3" s="148"/>
      <c r="C3" s="148"/>
      <c r="D3" s="22">
        <v>357601.7</v>
      </c>
    </row>
    <row r="4" spans="1:7" ht="15.75" thickBot="1" x14ac:dyDescent="0.3">
      <c r="A4" s="141" t="s">
        <v>6</v>
      </c>
      <c r="B4" s="142"/>
      <c r="C4" s="142"/>
      <c r="D4" s="23">
        <v>1979</v>
      </c>
    </row>
    <row r="5" spans="1:7" ht="15.75" thickBot="1" x14ac:dyDescent="0.3">
      <c r="A5" s="143"/>
      <c r="B5" s="143"/>
      <c r="C5" s="143"/>
    </row>
    <row r="6" spans="1:7" x14ac:dyDescent="0.25">
      <c r="A6" s="144" t="s">
        <v>7</v>
      </c>
      <c r="B6" s="145"/>
      <c r="C6" s="146"/>
      <c r="D6" s="3">
        <f>(D7/D8)</f>
        <v>161.04967660434562</v>
      </c>
    </row>
    <row r="7" spans="1:7" x14ac:dyDescent="0.25">
      <c r="A7" s="138" t="s">
        <v>8</v>
      </c>
      <c r="B7" s="139"/>
      <c r="C7" s="140"/>
      <c r="D7" s="4">
        <v>318717.31</v>
      </c>
    </row>
    <row r="8" spans="1:7" ht="15.75" thickBot="1" x14ac:dyDescent="0.3">
      <c r="A8" s="159" t="s">
        <v>9</v>
      </c>
      <c r="B8" s="160"/>
      <c r="C8" s="161"/>
      <c r="D8" s="23">
        <v>1979</v>
      </c>
    </row>
    <row r="9" spans="1:7" ht="15.75" thickBot="1" x14ac:dyDescent="0.3"/>
    <row r="10" spans="1:7" ht="15.75" thickBot="1" x14ac:dyDescent="0.3">
      <c r="A10" s="162" t="s">
        <v>16</v>
      </c>
      <c r="B10" s="163"/>
      <c r="C10" s="164"/>
      <c r="D10" s="27">
        <v>60</v>
      </c>
    </row>
    <row r="11" spans="1:7" ht="15.75" thickBot="1" x14ac:dyDescent="0.3">
      <c r="A11" s="5"/>
      <c r="D11" s="5"/>
    </row>
    <row r="12" spans="1:7" x14ac:dyDescent="0.25">
      <c r="A12" s="136" t="s">
        <v>10</v>
      </c>
      <c r="B12" s="137"/>
      <c r="C12" s="137"/>
      <c r="D12" s="3">
        <f>(D14/D13)</f>
        <v>4.8920725783407946</v>
      </c>
    </row>
    <row r="13" spans="1:7" ht="15.75" thickBot="1" x14ac:dyDescent="0.3">
      <c r="A13" s="147" t="s">
        <v>11</v>
      </c>
      <c r="B13" s="148"/>
      <c r="C13" s="148"/>
      <c r="D13" s="28">
        <v>10499</v>
      </c>
    </row>
    <row r="14" spans="1:7" x14ac:dyDescent="0.25">
      <c r="A14" s="147" t="s">
        <v>32</v>
      </c>
      <c r="B14" s="148"/>
      <c r="C14" s="148"/>
      <c r="D14" s="74">
        <v>51361.87</v>
      </c>
    </row>
    <row r="15" spans="1:7" ht="15.75" thickBot="1" x14ac:dyDescent="0.3">
      <c r="A15" s="141" t="s">
        <v>15</v>
      </c>
      <c r="B15" s="142"/>
      <c r="C15" s="142"/>
      <c r="D15" s="30">
        <f>D14/2401.02</f>
        <v>21.391687699394424</v>
      </c>
    </row>
    <row r="16" spans="1:7" ht="15.75" thickBot="1" x14ac:dyDescent="0.3">
      <c r="A16" s="6"/>
      <c r="D16" s="7"/>
      <c r="F16" s="15" t="s">
        <v>40</v>
      </c>
      <c r="G16" s="16">
        <f>MIN(F31:G59)</f>
        <v>94.349350806475755</v>
      </c>
    </row>
    <row r="17" spans="1:69" x14ac:dyDescent="0.25">
      <c r="A17" s="136" t="s">
        <v>12</v>
      </c>
      <c r="B17" s="137"/>
      <c r="C17" s="137"/>
      <c r="D17" s="3">
        <f>(D18/D19)</f>
        <v>0</v>
      </c>
      <c r="F17" s="17" t="s">
        <v>41</v>
      </c>
      <c r="G17" s="18">
        <f>MAX(F31:G59)</f>
        <v>1325.4873522569576</v>
      </c>
    </row>
    <row r="18" spans="1:69" ht="15.75" thickBot="1" x14ac:dyDescent="0.3">
      <c r="A18" s="147" t="s">
        <v>13</v>
      </c>
      <c r="B18" s="148"/>
      <c r="C18" s="148"/>
      <c r="D18" s="4">
        <v>0</v>
      </c>
      <c r="F18" s="19" t="s">
        <v>42</v>
      </c>
      <c r="G18" s="20">
        <f>AVERAGE(F31:G59)</f>
        <v>645.71630084599656</v>
      </c>
    </row>
    <row r="19" spans="1:69" ht="15.75" thickBot="1" x14ac:dyDescent="0.3">
      <c r="A19" s="141" t="s">
        <v>14</v>
      </c>
      <c r="B19" s="142"/>
      <c r="C19" s="142"/>
      <c r="D19" s="28">
        <v>10499</v>
      </c>
    </row>
    <row r="20" spans="1:69" ht="15.75" thickBot="1" x14ac:dyDescent="0.3"/>
    <row r="21" spans="1:69" x14ac:dyDescent="0.25">
      <c r="A21" s="136" t="s">
        <v>17</v>
      </c>
      <c r="B21" s="137"/>
      <c r="C21" s="137"/>
      <c r="D21" s="3">
        <f>(D23/D22)</f>
        <v>0.44788</v>
      </c>
    </row>
    <row r="22" spans="1:69" x14ac:dyDescent="0.25">
      <c r="A22" s="147" t="s">
        <v>18</v>
      </c>
      <c r="B22" s="148"/>
      <c r="C22" s="148"/>
      <c r="D22" s="29">
        <v>500</v>
      </c>
    </row>
    <row r="23" spans="1:69" ht="15.75" thickBot="1" x14ac:dyDescent="0.3">
      <c r="A23" s="141" t="s">
        <v>19</v>
      </c>
      <c r="B23" s="142"/>
      <c r="C23" s="142"/>
      <c r="D23" s="30">
        <v>223.94</v>
      </c>
    </row>
    <row r="24" spans="1:69" ht="15.75" thickBot="1" x14ac:dyDescent="0.3"/>
    <row r="25" spans="1:69" x14ac:dyDescent="0.25">
      <c r="A25" s="136" t="s">
        <v>20</v>
      </c>
      <c r="B25" s="137"/>
      <c r="C25" s="137"/>
      <c r="D25" s="3">
        <f>(D26/D27)</f>
        <v>4.117</v>
      </c>
    </row>
    <row r="26" spans="1:69" x14ac:dyDescent="0.25">
      <c r="A26" s="147" t="s">
        <v>21</v>
      </c>
      <c r="B26" s="148"/>
      <c r="C26" s="148"/>
      <c r="D26" s="4">
        <v>4117</v>
      </c>
    </row>
    <row r="27" spans="1:69" x14ac:dyDescent="0.25">
      <c r="A27" s="149" t="s">
        <v>22</v>
      </c>
      <c r="B27" s="150"/>
      <c r="C27" s="150"/>
      <c r="D27" s="31">
        <v>1000</v>
      </c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179"/>
      <c r="AT27" s="179"/>
      <c r="AU27" s="179"/>
      <c r="AV27" s="179"/>
      <c r="AW27" s="179"/>
      <c r="AX27" s="179"/>
      <c r="AY27" s="179"/>
      <c r="AZ27" s="179"/>
      <c r="BA27" s="179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179"/>
      <c r="BN27" s="179"/>
      <c r="BO27" s="179"/>
    </row>
    <row r="28" spans="1:69" ht="19.5" customHeight="1" x14ac:dyDescent="0.25">
      <c r="A28" s="151" t="s">
        <v>60</v>
      </c>
      <c r="B28" s="151"/>
      <c r="C28" s="151"/>
      <c r="D28" s="151"/>
      <c r="E28" s="152"/>
      <c r="F28" s="188" t="s">
        <v>64</v>
      </c>
      <c r="G28" s="189"/>
      <c r="H28" s="121" t="s">
        <v>62</v>
      </c>
      <c r="I28" s="128"/>
      <c r="J28" s="128"/>
      <c r="K28" s="122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</row>
    <row r="29" spans="1:69" ht="71.25" customHeight="1" x14ac:dyDescent="0.25">
      <c r="A29" s="153"/>
      <c r="B29" s="153"/>
      <c r="C29" s="153"/>
      <c r="D29" s="153"/>
      <c r="E29" s="154"/>
      <c r="F29" s="190"/>
      <c r="G29" s="191"/>
      <c r="H29" s="167" t="s">
        <v>66</v>
      </c>
      <c r="I29" s="168"/>
      <c r="J29" s="39" t="s">
        <v>63</v>
      </c>
      <c r="K29" s="35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0"/>
      <c r="AS29" s="180"/>
      <c r="AT29" s="180"/>
      <c r="AU29" s="180"/>
      <c r="AV29" s="180"/>
      <c r="AW29" s="180"/>
      <c r="AX29" s="180"/>
      <c r="AY29" s="180"/>
      <c r="AZ29" s="180"/>
      <c r="BA29" s="180"/>
      <c r="BB29" s="180"/>
      <c r="BC29" s="180"/>
      <c r="BD29" s="180"/>
      <c r="BE29" s="180"/>
      <c r="BF29" s="180"/>
      <c r="BG29" s="180"/>
      <c r="BH29" s="180"/>
      <c r="BI29" s="180"/>
      <c r="BJ29" s="180"/>
      <c r="BK29" s="180"/>
      <c r="BL29" s="180"/>
      <c r="BM29" s="180"/>
      <c r="BN29" s="180"/>
      <c r="BO29" s="180"/>
      <c r="BP29" s="10"/>
      <c r="BQ29" s="10"/>
    </row>
    <row r="30" spans="1:69" x14ac:dyDescent="0.25">
      <c r="A30" s="9" t="s">
        <v>0</v>
      </c>
      <c r="B30" s="33" t="s">
        <v>1</v>
      </c>
      <c r="C30" s="33" t="s">
        <v>2</v>
      </c>
      <c r="D30" s="33" t="s">
        <v>3</v>
      </c>
      <c r="E30" s="33" t="s">
        <v>25</v>
      </c>
      <c r="F30" s="134" t="s">
        <v>26</v>
      </c>
      <c r="G30" s="121"/>
      <c r="H30" s="134" t="s">
        <v>26</v>
      </c>
      <c r="I30" s="121"/>
      <c r="J30" s="134" t="s">
        <v>26</v>
      </c>
      <c r="K30" s="134"/>
      <c r="L30" s="181"/>
      <c r="M30" s="181"/>
      <c r="N30" s="181"/>
      <c r="O30" s="181"/>
      <c r="P30" s="181"/>
      <c r="Q30" s="181"/>
      <c r="R30" s="181"/>
      <c r="S30" s="181"/>
      <c r="T30" s="181"/>
      <c r="U30" s="181"/>
      <c r="V30" s="181"/>
      <c r="W30" s="181"/>
      <c r="X30" s="181"/>
      <c r="Y30" s="181"/>
      <c r="Z30" s="181"/>
      <c r="AA30" s="181"/>
      <c r="AB30" s="181"/>
      <c r="AC30" s="181"/>
      <c r="AD30" s="181"/>
      <c r="AE30" s="181"/>
      <c r="AF30" s="181"/>
      <c r="AG30" s="181"/>
      <c r="AH30" s="181"/>
      <c r="AI30" s="181"/>
      <c r="AJ30" s="181"/>
      <c r="AK30" s="181"/>
      <c r="AL30" s="181"/>
      <c r="AM30" s="181"/>
      <c r="AN30" s="181"/>
      <c r="AO30" s="181"/>
      <c r="AP30" s="181"/>
      <c r="AQ30" s="181"/>
      <c r="AR30" s="181"/>
      <c r="AS30" s="181"/>
      <c r="AT30" s="181"/>
      <c r="AU30" s="181"/>
      <c r="AV30" s="181"/>
      <c r="AW30" s="181"/>
      <c r="AX30" s="181"/>
      <c r="AY30" s="181"/>
      <c r="AZ30" s="181"/>
      <c r="BA30" s="181"/>
      <c r="BB30" s="181"/>
      <c r="BC30" s="181"/>
      <c r="BD30" s="181"/>
      <c r="BE30" s="181"/>
      <c r="BF30" s="181"/>
      <c r="BG30" s="181"/>
      <c r="BH30" s="181"/>
      <c r="BI30" s="181"/>
      <c r="BJ30" s="181"/>
      <c r="BK30" s="181"/>
      <c r="BL30" s="181"/>
      <c r="BM30" s="181"/>
      <c r="BN30" s="181"/>
      <c r="BO30" s="181"/>
      <c r="BP30" s="10"/>
      <c r="BQ30" s="10"/>
    </row>
    <row r="31" spans="1:69" ht="26.25" x14ac:dyDescent="0.25">
      <c r="A31" s="61" t="s">
        <v>67</v>
      </c>
      <c r="B31" s="67">
        <v>646780</v>
      </c>
      <c r="C31" s="68" t="s">
        <v>68</v>
      </c>
      <c r="D31" s="64">
        <v>7</v>
      </c>
      <c r="E31" s="65">
        <f t="shared" ref="E31:E56" si="0">D31*2/$D$10</f>
        <v>0.23333333333333334</v>
      </c>
      <c r="F31" s="182">
        <f t="shared" ref="F31:F43" si="1">($D31*2*($D$17+$D$12)+0.25*$D$2+$E31*$D$6)*1.25</f>
        <v>189.05227399497434</v>
      </c>
      <c r="G31" s="183"/>
      <c r="H31" s="184">
        <f t="shared" ref="H31:H46" si="2">($D31*2*($D$17+$D$12)+$E31*$D$6)*1.25</f>
        <v>132.58409246389806</v>
      </c>
      <c r="I31" s="185"/>
      <c r="J31" s="186">
        <f>(15/60*D2)*1.25</f>
        <v>56.468181531076304</v>
      </c>
      <c r="K31" s="186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87"/>
      <c r="BP31" s="10"/>
      <c r="BQ31" s="10"/>
    </row>
    <row r="32" spans="1:69" ht="26.25" x14ac:dyDescent="0.25">
      <c r="A32" s="61" t="s">
        <v>69</v>
      </c>
      <c r="B32" s="67">
        <v>646780</v>
      </c>
      <c r="C32" s="68" t="s">
        <v>70</v>
      </c>
      <c r="D32" s="64">
        <v>2</v>
      </c>
      <c r="E32" s="65">
        <f t="shared" si="0"/>
        <v>6.6666666666666666E-2</v>
      </c>
      <c r="F32" s="182">
        <f t="shared" si="1"/>
        <v>94.349350806475755</v>
      </c>
      <c r="G32" s="183"/>
      <c r="H32" s="184">
        <f t="shared" si="2"/>
        <v>37.881169275399444</v>
      </c>
      <c r="I32" s="185"/>
      <c r="J32" s="186">
        <f>(15/60*D2)*1.25</f>
        <v>56.468181531076304</v>
      </c>
      <c r="K32" s="186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187"/>
      <c r="BN32" s="187"/>
      <c r="BO32" s="187"/>
      <c r="BP32" s="10"/>
      <c r="BQ32" s="10"/>
    </row>
    <row r="33" spans="1:69" x14ac:dyDescent="0.25">
      <c r="A33" s="61"/>
      <c r="B33" s="67"/>
      <c r="C33" s="69" t="s">
        <v>71</v>
      </c>
      <c r="D33" s="64">
        <v>8</v>
      </c>
      <c r="E33" s="65">
        <f t="shared" si="0"/>
        <v>0.26666666666666666</v>
      </c>
      <c r="F33" s="182">
        <f t="shared" si="1"/>
        <v>207.99285863267409</v>
      </c>
      <c r="G33" s="183"/>
      <c r="H33" s="184">
        <f t="shared" si="2"/>
        <v>151.52467710159777</v>
      </c>
      <c r="I33" s="185"/>
      <c r="J33" s="184">
        <f>(15/60*D2)*1.25</f>
        <v>56.468181531076304</v>
      </c>
      <c r="K33" s="185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0"/>
      <c r="BQ33" s="10"/>
    </row>
    <row r="34" spans="1:69" x14ac:dyDescent="0.25">
      <c r="A34" s="61"/>
      <c r="B34" s="67"/>
      <c r="C34" s="69" t="s">
        <v>72</v>
      </c>
      <c r="D34" s="64">
        <v>18</v>
      </c>
      <c r="E34" s="65">
        <f t="shared" si="0"/>
        <v>0.6</v>
      </c>
      <c r="F34" s="182">
        <f t="shared" si="1"/>
        <v>397.39870500967129</v>
      </c>
      <c r="G34" s="183"/>
      <c r="H34" s="184">
        <f t="shared" si="2"/>
        <v>340.93052347859498</v>
      </c>
      <c r="I34" s="185"/>
      <c r="J34" s="184">
        <f>(15/60*D2)*1.25</f>
        <v>56.468181531076304</v>
      </c>
      <c r="K34" s="185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0"/>
      <c r="BQ34" s="10"/>
    </row>
    <row r="35" spans="1:69" x14ac:dyDescent="0.25">
      <c r="A35" s="61"/>
      <c r="B35" s="67"/>
      <c r="C35" s="69" t="s">
        <v>73</v>
      </c>
      <c r="D35" s="64">
        <v>19</v>
      </c>
      <c r="E35" s="65">
        <f t="shared" si="0"/>
        <v>0.6333333333333333</v>
      </c>
      <c r="F35" s="182">
        <f t="shared" si="1"/>
        <v>416.339289647371</v>
      </c>
      <c r="G35" s="183"/>
      <c r="H35" s="184">
        <f t="shared" si="2"/>
        <v>359.87110811629469</v>
      </c>
      <c r="I35" s="185"/>
      <c r="J35" s="184">
        <f>(15/60*D2)*1.25</f>
        <v>56.468181531076304</v>
      </c>
      <c r="K35" s="185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0"/>
      <c r="BQ35" s="10"/>
    </row>
    <row r="36" spans="1:69" ht="26.25" x14ac:dyDescent="0.25">
      <c r="A36" s="61" t="s">
        <v>74</v>
      </c>
      <c r="B36" s="67">
        <v>646788</v>
      </c>
      <c r="C36" s="69" t="s">
        <v>75</v>
      </c>
      <c r="D36" s="64">
        <v>28</v>
      </c>
      <c r="E36" s="65">
        <f t="shared" si="0"/>
        <v>0.93333333333333335</v>
      </c>
      <c r="F36" s="182">
        <f t="shared" si="1"/>
        <v>586.80455138666855</v>
      </c>
      <c r="G36" s="183"/>
      <c r="H36" s="184">
        <f t="shared" si="2"/>
        <v>530.33636985559224</v>
      </c>
      <c r="I36" s="185"/>
      <c r="J36" s="184">
        <f>(15/60*D2)*1.25</f>
        <v>56.468181531076304</v>
      </c>
      <c r="K36" s="185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0"/>
      <c r="BQ36" s="10"/>
    </row>
    <row r="37" spans="1:69" x14ac:dyDescent="0.25">
      <c r="A37" s="61"/>
      <c r="B37" s="67"/>
      <c r="C37" s="69" t="s">
        <v>76</v>
      </c>
      <c r="D37" s="64">
        <v>35</v>
      </c>
      <c r="E37" s="65">
        <f t="shared" si="0"/>
        <v>1.1666666666666667</v>
      </c>
      <c r="F37" s="182">
        <f t="shared" si="1"/>
        <v>719.38864385056661</v>
      </c>
      <c r="G37" s="183"/>
      <c r="H37" s="184">
        <f t="shared" si="2"/>
        <v>662.9204623194903</v>
      </c>
      <c r="I37" s="185"/>
      <c r="J37" s="184">
        <f>(15/60*D2)*1.25</f>
        <v>56.468181531076304</v>
      </c>
      <c r="K37" s="185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187"/>
      <c r="BD37" s="187"/>
      <c r="BE37" s="187"/>
      <c r="BF37" s="187"/>
      <c r="BG37" s="187"/>
      <c r="BH37" s="187"/>
      <c r="BI37" s="187"/>
      <c r="BJ37" s="187"/>
      <c r="BK37" s="187"/>
      <c r="BL37" s="187"/>
      <c r="BM37" s="187"/>
      <c r="BN37" s="187"/>
      <c r="BO37" s="187"/>
      <c r="BP37" s="10"/>
      <c r="BQ37" s="10"/>
    </row>
    <row r="38" spans="1:69" x14ac:dyDescent="0.25">
      <c r="A38" s="61"/>
      <c r="B38" s="67"/>
      <c r="C38" s="69" t="s">
        <v>77</v>
      </c>
      <c r="D38" s="64">
        <v>28</v>
      </c>
      <c r="E38" s="65">
        <f t="shared" si="0"/>
        <v>0.93333333333333335</v>
      </c>
      <c r="F38" s="182">
        <f t="shared" si="1"/>
        <v>586.80455138666855</v>
      </c>
      <c r="G38" s="183"/>
      <c r="H38" s="184">
        <f t="shared" si="2"/>
        <v>530.33636985559224</v>
      </c>
      <c r="I38" s="185"/>
      <c r="J38" s="184">
        <f>(15/60*D2)*1.25</f>
        <v>56.468181531076304</v>
      </c>
      <c r="K38" s="185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7"/>
      <c r="BP38" s="10"/>
      <c r="BQ38" s="10"/>
    </row>
    <row r="39" spans="1:69" x14ac:dyDescent="0.25">
      <c r="A39" s="61"/>
      <c r="B39" s="67"/>
      <c r="C39" s="69" t="s">
        <v>78</v>
      </c>
      <c r="D39" s="64">
        <v>13</v>
      </c>
      <c r="E39" s="65">
        <f t="shared" si="0"/>
        <v>0.43333333333333335</v>
      </c>
      <c r="F39" s="182">
        <f t="shared" si="1"/>
        <v>302.69578182117266</v>
      </c>
      <c r="G39" s="183"/>
      <c r="H39" s="184">
        <f t="shared" si="2"/>
        <v>246.22760029009638</v>
      </c>
      <c r="I39" s="185"/>
      <c r="J39" s="184">
        <f>(15/60*D2)*1.25</f>
        <v>56.468181531076304</v>
      </c>
      <c r="K39" s="185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7"/>
      <c r="BG39" s="187"/>
      <c r="BH39" s="187"/>
      <c r="BI39" s="187"/>
      <c r="BJ39" s="187"/>
      <c r="BK39" s="187"/>
      <c r="BL39" s="187"/>
      <c r="BM39" s="187"/>
      <c r="BN39" s="187"/>
      <c r="BO39" s="187"/>
      <c r="BP39" s="10"/>
      <c r="BQ39" s="10"/>
    </row>
    <row r="40" spans="1:69" ht="26.25" x14ac:dyDescent="0.25">
      <c r="A40" s="61" t="s">
        <v>79</v>
      </c>
      <c r="B40" s="67">
        <v>646783</v>
      </c>
      <c r="C40" s="69" t="s">
        <v>80</v>
      </c>
      <c r="D40" s="64">
        <v>10.6</v>
      </c>
      <c r="E40" s="65">
        <f t="shared" si="0"/>
        <v>0.35333333333333333</v>
      </c>
      <c r="F40" s="182">
        <f t="shared" si="1"/>
        <v>257.23837869069337</v>
      </c>
      <c r="G40" s="183"/>
      <c r="H40" s="184">
        <f t="shared" si="2"/>
        <v>200.77019715961706</v>
      </c>
      <c r="I40" s="185"/>
      <c r="J40" s="184">
        <f>(15/60*D2)*1.25</f>
        <v>56.468181531076304</v>
      </c>
      <c r="K40" s="185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87"/>
      <c r="BP40" s="10"/>
      <c r="BQ40" s="10"/>
    </row>
    <row r="41" spans="1:69" x14ac:dyDescent="0.25">
      <c r="A41" s="61"/>
      <c r="B41" s="67"/>
      <c r="C41" s="69" t="s">
        <v>81</v>
      </c>
      <c r="D41" s="64">
        <v>19</v>
      </c>
      <c r="E41" s="65">
        <f t="shared" si="0"/>
        <v>0.6333333333333333</v>
      </c>
      <c r="F41" s="182">
        <f t="shared" si="1"/>
        <v>416.339289647371</v>
      </c>
      <c r="G41" s="183"/>
      <c r="H41" s="184">
        <f t="shared" si="2"/>
        <v>359.87110811629469</v>
      </c>
      <c r="I41" s="185"/>
      <c r="J41" s="184">
        <f>(15/60*D2)*1.25</f>
        <v>56.468181531076304</v>
      </c>
      <c r="K41" s="185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  <c r="AA41" s="187"/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C41" s="187"/>
      <c r="BD41" s="187"/>
      <c r="BE41" s="187"/>
      <c r="BF41" s="187"/>
      <c r="BG41" s="187"/>
      <c r="BH41" s="187"/>
      <c r="BI41" s="187"/>
      <c r="BJ41" s="187"/>
      <c r="BK41" s="187"/>
      <c r="BL41" s="187"/>
      <c r="BM41" s="187"/>
      <c r="BN41" s="187"/>
      <c r="BO41" s="187"/>
      <c r="BP41" s="10"/>
      <c r="BQ41" s="10"/>
    </row>
    <row r="42" spans="1:69" x14ac:dyDescent="0.25">
      <c r="A42" s="61"/>
      <c r="B42" s="67">
        <v>646784</v>
      </c>
      <c r="C42" s="69" t="s">
        <v>82</v>
      </c>
      <c r="D42" s="64">
        <v>14.5</v>
      </c>
      <c r="E42" s="65">
        <f t="shared" si="0"/>
        <v>0.48333333333333334</v>
      </c>
      <c r="F42" s="182">
        <f t="shared" si="1"/>
        <v>331.10665877772226</v>
      </c>
      <c r="G42" s="183"/>
      <c r="H42" s="184">
        <f t="shared" si="2"/>
        <v>274.63847724664595</v>
      </c>
      <c r="I42" s="185"/>
      <c r="J42" s="184">
        <f>(15/60*D2)*1.25</f>
        <v>56.468181531076304</v>
      </c>
      <c r="K42" s="185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87"/>
      <c r="BP42" s="10"/>
      <c r="BQ42" s="10"/>
    </row>
    <row r="43" spans="1:69" x14ac:dyDescent="0.25">
      <c r="A43" s="61"/>
      <c r="B43" s="67"/>
      <c r="C43" s="69" t="s">
        <v>83</v>
      </c>
      <c r="D43" s="64">
        <v>22.3</v>
      </c>
      <c r="E43" s="65">
        <f t="shared" si="0"/>
        <v>0.7433333333333334</v>
      </c>
      <c r="F43" s="182">
        <f t="shared" si="1"/>
        <v>478.8432189517801</v>
      </c>
      <c r="G43" s="183"/>
      <c r="H43" s="184">
        <f t="shared" si="2"/>
        <v>422.37503742070379</v>
      </c>
      <c r="I43" s="185"/>
      <c r="J43" s="184">
        <f>(15/60*D2)*1.25</f>
        <v>56.468181531076304</v>
      </c>
      <c r="K43" s="185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187"/>
      <c r="BN43" s="187"/>
      <c r="BO43" s="187"/>
      <c r="BP43" s="10"/>
      <c r="BQ43" s="10"/>
    </row>
    <row r="44" spans="1:69" ht="26.25" x14ac:dyDescent="0.25">
      <c r="A44" s="61" t="s">
        <v>84</v>
      </c>
      <c r="B44" s="67">
        <v>646794</v>
      </c>
      <c r="C44" s="69" t="s">
        <v>85</v>
      </c>
      <c r="D44" s="64">
        <v>37</v>
      </c>
      <c r="E44" s="65">
        <f t="shared" si="0"/>
        <v>1.2333333333333334</v>
      </c>
      <c r="F44" s="182">
        <f>(D44*2*($D$17+$D$12)+0.25*$D$2+$E44*$D$6)*1.25</f>
        <v>757.26981312596592</v>
      </c>
      <c r="G44" s="183"/>
      <c r="H44" s="184">
        <f t="shared" si="2"/>
        <v>700.80163159488961</v>
      </c>
      <c r="I44" s="185"/>
      <c r="J44" s="184">
        <f>(15/60*D2)*1.25</f>
        <v>56.468181531076304</v>
      </c>
      <c r="K44" s="185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  <c r="BK44" s="187"/>
      <c r="BL44" s="187"/>
      <c r="BM44" s="187"/>
      <c r="BN44" s="187"/>
      <c r="BO44" s="187"/>
      <c r="BP44" s="10"/>
      <c r="BQ44" s="10"/>
    </row>
    <row r="45" spans="1:69" x14ac:dyDescent="0.25">
      <c r="A45" s="61"/>
      <c r="B45" s="67"/>
      <c r="C45" s="69" t="s">
        <v>86</v>
      </c>
      <c r="D45" s="64">
        <v>61</v>
      </c>
      <c r="E45" s="65">
        <f t="shared" si="0"/>
        <v>2.0333333333333332</v>
      </c>
      <c r="F45" s="182">
        <f t="shared" ref="F45:F59" si="3">($D45*2*($D$17+$D$12)+0.25*$D$2+$E45*$D$6)*1.25</f>
        <v>1211.8438444307592</v>
      </c>
      <c r="G45" s="183"/>
      <c r="H45" s="184">
        <f t="shared" si="2"/>
        <v>1155.375662899683</v>
      </c>
      <c r="I45" s="185"/>
      <c r="J45" s="184">
        <f>(15/60*D2)*1.25</f>
        <v>56.468181531076304</v>
      </c>
      <c r="K45" s="185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7"/>
      <c r="BN45" s="187"/>
      <c r="BO45" s="187"/>
      <c r="BP45" s="10"/>
      <c r="BQ45" s="10"/>
    </row>
    <row r="46" spans="1:69" ht="26.25" x14ac:dyDescent="0.25">
      <c r="A46" s="61" t="s">
        <v>87</v>
      </c>
      <c r="B46" s="67">
        <v>646792</v>
      </c>
      <c r="C46" s="69" t="s">
        <v>88</v>
      </c>
      <c r="D46" s="64">
        <v>58</v>
      </c>
      <c r="E46" s="65">
        <f t="shared" si="0"/>
        <v>1.9333333333333333</v>
      </c>
      <c r="F46" s="182">
        <f t="shared" si="3"/>
        <v>1155.0220905176602</v>
      </c>
      <c r="G46" s="183"/>
      <c r="H46" s="184">
        <f t="shared" si="2"/>
        <v>1098.5539089865838</v>
      </c>
      <c r="I46" s="185"/>
      <c r="J46" s="184">
        <f>(15/60*D2)*1.25</f>
        <v>56.468181531076304</v>
      </c>
      <c r="K46" s="185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0"/>
      <c r="BQ46" s="10"/>
    </row>
    <row r="47" spans="1:69" x14ac:dyDescent="0.25">
      <c r="A47" s="61"/>
      <c r="B47" s="67">
        <v>646791</v>
      </c>
      <c r="C47" s="69" t="s">
        <v>89</v>
      </c>
      <c r="D47" s="64">
        <v>48</v>
      </c>
      <c r="E47" s="65">
        <f t="shared" si="0"/>
        <v>1.6</v>
      </c>
      <c r="F47" s="182">
        <f t="shared" si="3"/>
        <v>965.61624414066296</v>
      </c>
      <c r="G47" s="183"/>
      <c r="H47" s="184">
        <f>(D48*2*($D$16+$D$12)+E48*$D$6)*1.25</f>
        <v>492.45520058019275</v>
      </c>
      <c r="I47" s="185"/>
      <c r="J47" s="184">
        <f>(15/60*D2)*1.25</f>
        <v>56.468181531076304</v>
      </c>
      <c r="K47" s="185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  <c r="BM47" s="187"/>
      <c r="BN47" s="187"/>
      <c r="BO47" s="187"/>
      <c r="BP47" s="10"/>
      <c r="BQ47" s="10"/>
    </row>
    <row r="48" spans="1:69" ht="26.25" x14ac:dyDescent="0.25">
      <c r="A48" s="61" t="s">
        <v>90</v>
      </c>
      <c r="B48" s="67">
        <v>646790</v>
      </c>
      <c r="C48" s="69" t="s">
        <v>91</v>
      </c>
      <c r="D48" s="64">
        <v>26</v>
      </c>
      <c r="E48" s="65">
        <f t="shared" si="0"/>
        <v>0.8666666666666667</v>
      </c>
      <c r="F48" s="182">
        <f t="shared" si="3"/>
        <v>548.92338211126901</v>
      </c>
      <c r="G48" s="183"/>
      <c r="H48" s="184">
        <f t="shared" ref="H48:H55" si="4">($D48*2*($D$17+$D$12)+$E48*$D$6)*1.25</f>
        <v>492.45520058019275</v>
      </c>
      <c r="I48" s="185"/>
      <c r="J48" s="184">
        <f>(15/60*D2)*1.25</f>
        <v>56.468181531076304</v>
      </c>
      <c r="K48" s="185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  <c r="BI48" s="187"/>
      <c r="BJ48" s="187"/>
      <c r="BK48" s="187"/>
      <c r="BL48" s="187"/>
      <c r="BM48" s="187"/>
      <c r="BN48" s="187"/>
      <c r="BO48" s="187"/>
      <c r="BP48" s="10"/>
      <c r="BQ48" s="10"/>
    </row>
    <row r="49" spans="1:69" x14ac:dyDescent="0.25">
      <c r="A49" s="61"/>
      <c r="B49" s="67"/>
      <c r="C49" s="69" t="s">
        <v>92</v>
      </c>
      <c r="D49" s="64">
        <v>40</v>
      </c>
      <c r="E49" s="65">
        <f t="shared" si="0"/>
        <v>1.3333333333333333</v>
      </c>
      <c r="F49" s="182">
        <f t="shared" si="3"/>
        <v>814.09156703906524</v>
      </c>
      <c r="G49" s="183"/>
      <c r="H49" s="184">
        <f t="shared" si="4"/>
        <v>757.62338550798881</v>
      </c>
      <c r="I49" s="185"/>
      <c r="J49" s="184">
        <f>(15/60*D2)*1.25</f>
        <v>56.468181531076304</v>
      </c>
      <c r="K49" s="185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  <c r="BI49" s="187"/>
      <c r="BJ49" s="187"/>
      <c r="BK49" s="187"/>
      <c r="BL49" s="187"/>
      <c r="BM49" s="187"/>
      <c r="BN49" s="187"/>
      <c r="BO49" s="187"/>
      <c r="BP49" s="10"/>
      <c r="BQ49" s="10"/>
    </row>
    <row r="50" spans="1:69" ht="26.25" x14ac:dyDescent="0.25">
      <c r="A50" s="61" t="s">
        <v>93</v>
      </c>
      <c r="B50" s="67">
        <v>646795</v>
      </c>
      <c r="C50" s="69" t="s">
        <v>94</v>
      </c>
      <c r="D50" s="64">
        <v>49</v>
      </c>
      <c r="E50" s="65">
        <f t="shared" si="0"/>
        <v>1.6333333333333333</v>
      </c>
      <c r="F50" s="182">
        <f t="shared" si="3"/>
        <v>984.55682877836261</v>
      </c>
      <c r="G50" s="183"/>
      <c r="H50" s="184">
        <f t="shared" si="4"/>
        <v>928.08864724728642</v>
      </c>
      <c r="I50" s="185"/>
      <c r="J50" s="184">
        <f>(15/60*D2)*1.25</f>
        <v>56.468181531076304</v>
      </c>
      <c r="K50" s="185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  <c r="BI50" s="187"/>
      <c r="BJ50" s="187"/>
      <c r="BK50" s="187"/>
      <c r="BL50" s="187"/>
      <c r="BM50" s="187"/>
      <c r="BN50" s="187"/>
      <c r="BO50" s="187"/>
      <c r="BP50" s="10"/>
      <c r="BQ50" s="10"/>
    </row>
    <row r="51" spans="1:69" x14ac:dyDescent="0.25">
      <c r="A51" s="61"/>
      <c r="B51" s="67"/>
      <c r="C51" s="69" t="s">
        <v>95</v>
      </c>
      <c r="D51" s="64">
        <v>57</v>
      </c>
      <c r="E51" s="65">
        <f t="shared" si="0"/>
        <v>1.9</v>
      </c>
      <c r="F51" s="182">
        <f t="shared" si="3"/>
        <v>1136.0815058799603</v>
      </c>
      <c r="G51" s="183"/>
      <c r="H51" s="184">
        <f t="shared" si="4"/>
        <v>1079.6133243488841</v>
      </c>
      <c r="I51" s="185"/>
      <c r="J51" s="184">
        <f>(15/60*D2)*1.25</f>
        <v>56.468181531076304</v>
      </c>
      <c r="K51" s="185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  <c r="BI51" s="187"/>
      <c r="BJ51" s="187"/>
      <c r="BK51" s="187"/>
      <c r="BL51" s="187"/>
      <c r="BM51" s="187"/>
      <c r="BN51" s="187"/>
      <c r="BO51" s="187"/>
      <c r="BP51" s="10"/>
      <c r="BQ51" s="10"/>
    </row>
    <row r="52" spans="1:69" x14ac:dyDescent="0.25">
      <c r="A52" s="61"/>
      <c r="B52" s="67"/>
      <c r="C52" s="69" t="s">
        <v>96</v>
      </c>
      <c r="D52" s="64">
        <v>67</v>
      </c>
      <c r="E52" s="65">
        <f t="shared" si="0"/>
        <v>2.2333333333333334</v>
      </c>
      <c r="F52" s="182">
        <f t="shared" si="3"/>
        <v>1325.4873522569576</v>
      </c>
      <c r="G52" s="183"/>
      <c r="H52" s="184">
        <f t="shared" si="4"/>
        <v>1269.0191707258814</v>
      </c>
      <c r="I52" s="185"/>
      <c r="J52" s="184">
        <f>(15/60*D2)*1.25</f>
        <v>56.468181531076304</v>
      </c>
      <c r="K52" s="185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0"/>
      <c r="BQ52" s="10"/>
    </row>
    <row r="53" spans="1:69" ht="26.25" x14ac:dyDescent="0.25">
      <c r="A53" s="61" t="s">
        <v>97</v>
      </c>
      <c r="B53" s="67">
        <v>646782</v>
      </c>
      <c r="C53" s="69" t="s">
        <v>98</v>
      </c>
      <c r="D53" s="64">
        <v>30</v>
      </c>
      <c r="E53" s="65">
        <f t="shared" si="0"/>
        <v>1</v>
      </c>
      <c r="F53" s="182">
        <f t="shared" si="3"/>
        <v>624.68572066206798</v>
      </c>
      <c r="G53" s="183"/>
      <c r="H53" s="184">
        <f t="shared" si="4"/>
        <v>568.21753913099167</v>
      </c>
      <c r="I53" s="185"/>
      <c r="J53" s="184">
        <f>(15/60*D2)*1.25</f>
        <v>56.468181531076304</v>
      </c>
      <c r="K53" s="185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  <c r="BI53" s="187"/>
      <c r="BJ53" s="187"/>
      <c r="BK53" s="187"/>
      <c r="BL53" s="187"/>
      <c r="BM53" s="187"/>
      <c r="BN53" s="187"/>
      <c r="BO53" s="187"/>
      <c r="BP53" s="10"/>
      <c r="BQ53" s="10"/>
    </row>
    <row r="54" spans="1:69" x14ac:dyDescent="0.25">
      <c r="A54" s="61"/>
      <c r="B54" s="67"/>
      <c r="C54" s="69" t="s">
        <v>99</v>
      </c>
      <c r="D54" s="64">
        <v>24</v>
      </c>
      <c r="E54" s="65">
        <f t="shared" si="0"/>
        <v>0.8</v>
      </c>
      <c r="F54" s="182">
        <f t="shared" si="3"/>
        <v>511.04221283586969</v>
      </c>
      <c r="G54" s="183"/>
      <c r="H54" s="184">
        <f t="shared" si="4"/>
        <v>454.57403130479338</v>
      </c>
      <c r="I54" s="185"/>
      <c r="J54" s="184">
        <f>(15/60*D2)*1.25</f>
        <v>56.468181531076304</v>
      </c>
      <c r="K54" s="185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  <c r="AA54" s="187"/>
      <c r="AB54" s="187"/>
      <c r="AC54" s="187"/>
      <c r="AD54" s="187"/>
      <c r="AE54" s="187"/>
      <c r="AF54" s="187"/>
      <c r="AG54" s="187"/>
      <c r="AH54" s="187"/>
      <c r="AI54" s="187"/>
      <c r="AJ54" s="187"/>
      <c r="AK54" s="187"/>
      <c r="AL54" s="187"/>
      <c r="AM54" s="187"/>
      <c r="AN54" s="187"/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187"/>
      <c r="BD54" s="187"/>
      <c r="BE54" s="187"/>
      <c r="BF54" s="187"/>
      <c r="BG54" s="187"/>
      <c r="BH54" s="187"/>
      <c r="BI54" s="187"/>
      <c r="BJ54" s="187"/>
      <c r="BK54" s="187"/>
      <c r="BL54" s="187"/>
      <c r="BM54" s="187"/>
      <c r="BN54" s="187"/>
      <c r="BO54" s="187"/>
      <c r="BP54" s="10"/>
      <c r="BQ54" s="10"/>
    </row>
    <row r="55" spans="1:69" x14ac:dyDescent="0.25">
      <c r="A55" s="61"/>
      <c r="B55" s="67">
        <v>646796</v>
      </c>
      <c r="C55" s="69" t="s">
        <v>100</v>
      </c>
      <c r="D55" s="64">
        <v>37</v>
      </c>
      <c r="E55" s="65">
        <f t="shared" si="0"/>
        <v>1.2333333333333334</v>
      </c>
      <c r="F55" s="182">
        <f t="shared" si="3"/>
        <v>757.26981312596592</v>
      </c>
      <c r="G55" s="183"/>
      <c r="H55" s="184">
        <f t="shared" si="4"/>
        <v>700.80163159488961</v>
      </c>
      <c r="I55" s="185"/>
      <c r="J55" s="184">
        <f>(15/60*D2)*1.25</f>
        <v>56.468181531076304</v>
      </c>
      <c r="K55" s="185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  <c r="AA55" s="187"/>
      <c r="AB55" s="187"/>
      <c r="AC55" s="187"/>
      <c r="AD55" s="187"/>
      <c r="AE55" s="187"/>
      <c r="AF55" s="187"/>
      <c r="AG55" s="187"/>
      <c r="AH55" s="187"/>
      <c r="AI55" s="187"/>
      <c r="AJ55" s="187"/>
      <c r="AK55" s="187"/>
      <c r="AL55" s="187"/>
      <c r="AM55" s="187"/>
      <c r="AN55" s="187"/>
      <c r="AO55" s="187"/>
      <c r="AP55" s="187"/>
      <c r="AQ55" s="187"/>
      <c r="AR55" s="187"/>
      <c r="AS55" s="187"/>
      <c r="AT55" s="187"/>
      <c r="AU55" s="187"/>
      <c r="AV55" s="187"/>
      <c r="AW55" s="187"/>
      <c r="AX55" s="187"/>
      <c r="AY55" s="187"/>
      <c r="AZ55" s="187"/>
      <c r="BA55" s="187"/>
      <c r="BB55" s="187"/>
      <c r="BC55" s="187"/>
      <c r="BD55" s="187"/>
      <c r="BE55" s="187"/>
      <c r="BF55" s="187"/>
      <c r="BG55" s="187"/>
      <c r="BH55" s="187"/>
      <c r="BI55" s="187"/>
      <c r="BJ55" s="187"/>
      <c r="BK55" s="187"/>
      <c r="BL55" s="187"/>
      <c r="BM55" s="187"/>
      <c r="BN55" s="187"/>
      <c r="BO55" s="187"/>
      <c r="BP55" s="10"/>
      <c r="BQ55" s="10"/>
    </row>
    <row r="56" spans="1:69" ht="26.25" x14ac:dyDescent="0.25">
      <c r="A56" s="61" t="s">
        <v>101</v>
      </c>
      <c r="B56" s="67">
        <v>646793</v>
      </c>
      <c r="C56" s="69" t="s">
        <v>102</v>
      </c>
      <c r="D56" s="64">
        <v>25</v>
      </c>
      <c r="E56" s="65">
        <f t="shared" si="0"/>
        <v>0.83333333333333337</v>
      </c>
      <c r="F56" s="182">
        <f t="shared" si="3"/>
        <v>529.98279747356935</v>
      </c>
      <c r="G56" s="183"/>
      <c r="H56" s="184">
        <f>(D56*2*($D$17+$D$12)+$E56*$D$6)*1.25</f>
        <v>473.51461594249304</v>
      </c>
      <c r="I56" s="185"/>
      <c r="J56" s="184">
        <f>(15/60*D2)*1.25</f>
        <v>56.468181531076304</v>
      </c>
      <c r="K56" s="185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7"/>
      <c r="AB56" s="187"/>
      <c r="AC56" s="187"/>
      <c r="AD56" s="187"/>
      <c r="AE56" s="187"/>
      <c r="AF56" s="187"/>
      <c r="AG56" s="187"/>
      <c r="AH56" s="187"/>
      <c r="AI56" s="187"/>
      <c r="AJ56" s="187"/>
      <c r="AK56" s="187"/>
      <c r="AL56" s="187"/>
      <c r="AM56" s="187"/>
      <c r="AN56" s="187"/>
      <c r="AO56" s="187"/>
      <c r="AP56" s="187"/>
      <c r="AQ56" s="187"/>
      <c r="AR56" s="187"/>
      <c r="AS56" s="187"/>
      <c r="AT56" s="187"/>
      <c r="AU56" s="187"/>
      <c r="AV56" s="187"/>
      <c r="AW56" s="187"/>
      <c r="AX56" s="187"/>
      <c r="AY56" s="187"/>
      <c r="AZ56" s="187"/>
      <c r="BA56" s="187"/>
      <c r="BB56" s="187"/>
      <c r="BC56" s="187"/>
      <c r="BD56" s="187"/>
      <c r="BE56" s="187"/>
      <c r="BF56" s="187"/>
      <c r="BG56" s="187"/>
      <c r="BH56" s="187"/>
      <c r="BI56" s="187"/>
      <c r="BJ56" s="187"/>
      <c r="BK56" s="187"/>
      <c r="BL56" s="187"/>
      <c r="BM56" s="187"/>
      <c r="BN56" s="187"/>
      <c r="BO56" s="187"/>
      <c r="BP56" s="10"/>
      <c r="BQ56" s="10"/>
    </row>
    <row r="57" spans="1:69" ht="26.25" x14ac:dyDescent="0.25">
      <c r="A57" s="61" t="s">
        <v>103</v>
      </c>
      <c r="B57" s="67">
        <v>646785</v>
      </c>
      <c r="C57" s="69" t="s">
        <v>104</v>
      </c>
      <c r="D57" s="64">
        <v>40</v>
      </c>
      <c r="E57" s="65">
        <f>D57*2/$D$10</f>
        <v>1.3333333333333333</v>
      </c>
      <c r="F57" s="182">
        <f t="shared" si="3"/>
        <v>814.09156703906524</v>
      </c>
      <c r="G57" s="183"/>
      <c r="H57" s="184">
        <f>($D57*2*($D$17+$D$12)+$E57*$D$6)*1.25</f>
        <v>757.62338550798881</v>
      </c>
      <c r="I57" s="185"/>
      <c r="J57" s="184">
        <f>(15/60*D2)*1.25</f>
        <v>56.468181531076304</v>
      </c>
      <c r="K57" s="185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  <c r="AA57" s="187"/>
      <c r="AB57" s="187"/>
      <c r="AC57" s="187"/>
      <c r="AD57" s="187"/>
      <c r="AE57" s="187"/>
      <c r="AF57" s="187"/>
      <c r="AG57" s="187"/>
      <c r="AH57" s="187"/>
      <c r="AI57" s="187"/>
      <c r="AJ57" s="187"/>
      <c r="AK57" s="187"/>
      <c r="AL57" s="187"/>
      <c r="AM57" s="187"/>
      <c r="AN57" s="187"/>
      <c r="AO57" s="187"/>
      <c r="AP57" s="187"/>
      <c r="AQ57" s="187"/>
      <c r="AR57" s="187"/>
      <c r="AS57" s="187"/>
      <c r="AT57" s="187"/>
      <c r="AU57" s="187"/>
      <c r="AV57" s="187"/>
      <c r="AW57" s="187"/>
      <c r="AX57" s="187"/>
      <c r="AY57" s="187"/>
      <c r="AZ57" s="187"/>
      <c r="BA57" s="187"/>
      <c r="BB57" s="187"/>
      <c r="BC57" s="187"/>
      <c r="BD57" s="187"/>
      <c r="BE57" s="187"/>
      <c r="BF57" s="187"/>
      <c r="BG57" s="187"/>
      <c r="BH57" s="187"/>
      <c r="BI57" s="187"/>
      <c r="BJ57" s="187"/>
      <c r="BK57" s="187"/>
      <c r="BL57" s="187"/>
      <c r="BM57" s="187"/>
      <c r="BN57" s="187"/>
      <c r="BO57" s="187"/>
      <c r="BP57" s="10"/>
      <c r="BQ57" s="10"/>
    </row>
    <row r="58" spans="1:69" x14ac:dyDescent="0.25">
      <c r="A58" s="61"/>
      <c r="B58" s="67"/>
      <c r="C58" s="69" t="s">
        <v>105</v>
      </c>
      <c r="D58" s="64">
        <v>32.799999999999997</v>
      </c>
      <c r="E58" s="65">
        <f>D58*2/$D$10</f>
        <v>1.0933333333333333</v>
      </c>
      <c r="F58" s="182">
        <f t="shared" si="3"/>
        <v>677.71935764762702</v>
      </c>
      <c r="G58" s="183"/>
      <c r="H58" s="184">
        <f>($D58*2*($D$17+$D$12)+$E58*$D$6)*1.25</f>
        <v>621.25117611655082</v>
      </c>
      <c r="I58" s="185"/>
      <c r="J58" s="184">
        <f>(15/60*D2)*1.25</f>
        <v>56.468181531076304</v>
      </c>
      <c r="K58" s="185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  <c r="AA58" s="187"/>
      <c r="AB58" s="187"/>
      <c r="AC58" s="187"/>
      <c r="AD58" s="187"/>
      <c r="AE58" s="187"/>
      <c r="AF58" s="187"/>
      <c r="AG58" s="187"/>
      <c r="AH58" s="187"/>
      <c r="AI58" s="187"/>
      <c r="AJ58" s="187"/>
      <c r="AK58" s="187"/>
      <c r="AL58" s="187"/>
      <c r="AM58" s="187"/>
      <c r="AN58" s="187"/>
      <c r="AO58" s="187"/>
      <c r="AP58" s="187"/>
      <c r="AQ58" s="187"/>
      <c r="AR58" s="187"/>
      <c r="AS58" s="187"/>
      <c r="AT58" s="187"/>
      <c r="AU58" s="187"/>
      <c r="AV58" s="187"/>
      <c r="AW58" s="187"/>
      <c r="AX58" s="187"/>
      <c r="AY58" s="187"/>
      <c r="AZ58" s="187"/>
      <c r="BA58" s="187"/>
      <c r="BB58" s="187"/>
      <c r="BC58" s="187"/>
      <c r="BD58" s="187"/>
      <c r="BE58" s="187"/>
      <c r="BF58" s="187"/>
      <c r="BG58" s="187"/>
      <c r="BH58" s="187"/>
      <c r="BI58" s="187"/>
      <c r="BJ58" s="187"/>
      <c r="BK58" s="187"/>
      <c r="BL58" s="187"/>
      <c r="BM58" s="187"/>
      <c r="BN58" s="187"/>
      <c r="BO58" s="187"/>
      <c r="BP58" s="10"/>
      <c r="BQ58" s="10"/>
    </row>
    <row r="59" spans="1:69" x14ac:dyDescent="0.25">
      <c r="A59" s="61"/>
      <c r="B59" s="67"/>
      <c r="C59" s="69" t="s">
        <v>106</v>
      </c>
      <c r="D59" s="64">
        <v>46</v>
      </c>
      <c r="E59" s="65">
        <f>D59*2/$D$10</f>
        <v>1.5333333333333334</v>
      </c>
      <c r="F59" s="182">
        <f t="shared" si="3"/>
        <v>927.73507486526353</v>
      </c>
      <c r="G59" s="183"/>
      <c r="H59" s="184">
        <f>($D59*2*($D$17+$D$12)+$E59*$D$6)*1.25</f>
        <v>871.26689333418722</v>
      </c>
      <c r="I59" s="185"/>
      <c r="J59" s="184">
        <f>(15/60*D2)*1.25</f>
        <v>56.468181531076304</v>
      </c>
      <c r="K59" s="185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  <c r="AA59" s="187"/>
      <c r="AB59" s="187"/>
      <c r="AC59" s="187"/>
      <c r="AD59" s="187"/>
      <c r="AE59" s="187"/>
      <c r="AF59" s="187"/>
      <c r="AG59" s="187"/>
      <c r="AH59" s="187"/>
      <c r="AI59" s="187"/>
      <c r="AJ59" s="187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  <c r="BI59" s="187"/>
      <c r="BJ59" s="187"/>
      <c r="BK59" s="187"/>
      <c r="BL59" s="187"/>
      <c r="BM59" s="187"/>
      <c r="BN59" s="187"/>
      <c r="BO59" s="187"/>
      <c r="BP59" s="10"/>
      <c r="BQ59" s="10"/>
    </row>
    <row r="61" spans="1:69" x14ac:dyDescent="0.25">
      <c r="H61" s="36"/>
    </row>
  </sheetData>
  <mergeCells count="992">
    <mergeCell ref="BN59:BO59"/>
    <mergeCell ref="AZ59:BA59"/>
    <mergeCell ref="BB59:BC59"/>
    <mergeCell ref="BD59:BE59"/>
    <mergeCell ref="BF59:BG59"/>
    <mergeCell ref="BH59:BI59"/>
    <mergeCell ref="BJ59:BK59"/>
    <mergeCell ref="AN59:AO59"/>
    <mergeCell ref="AP59:AQ59"/>
    <mergeCell ref="AR59:AS59"/>
    <mergeCell ref="AT59:AU59"/>
    <mergeCell ref="AV59:AW59"/>
    <mergeCell ref="AX59:AY59"/>
    <mergeCell ref="F28:G29"/>
    <mergeCell ref="H28:K28"/>
    <mergeCell ref="BL59:BM59"/>
    <mergeCell ref="AB59:AC59"/>
    <mergeCell ref="AD59:AE59"/>
    <mergeCell ref="AF59:AG59"/>
    <mergeCell ref="AH59:AI59"/>
    <mergeCell ref="AJ59:AK59"/>
    <mergeCell ref="AL59:AM59"/>
    <mergeCell ref="P59:Q59"/>
    <mergeCell ref="BF58:BG58"/>
    <mergeCell ref="BH58:BI58"/>
    <mergeCell ref="AL58:AM58"/>
    <mergeCell ref="AN58:AO58"/>
    <mergeCell ref="AP58:AQ58"/>
    <mergeCell ref="AR58:AS58"/>
    <mergeCell ref="AT58:AU58"/>
    <mergeCell ref="AV58:AW58"/>
    <mergeCell ref="F58:G58"/>
    <mergeCell ref="H58:I58"/>
    <mergeCell ref="J58:K58"/>
    <mergeCell ref="L58:M58"/>
    <mergeCell ref="BD57:BE57"/>
    <mergeCell ref="R59:S59"/>
    <mergeCell ref="F59:G59"/>
    <mergeCell ref="H59:I59"/>
    <mergeCell ref="J59:K59"/>
    <mergeCell ref="L59:M59"/>
    <mergeCell ref="N59:O59"/>
    <mergeCell ref="T57:U57"/>
    <mergeCell ref="V57:W57"/>
    <mergeCell ref="X57:Y57"/>
    <mergeCell ref="Z57:AA57"/>
    <mergeCell ref="N58:O58"/>
    <mergeCell ref="T59:U59"/>
    <mergeCell ref="V59:W59"/>
    <mergeCell ref="X59:Y59"/>
    <mergeCell ref="Z59:AA59"/>
    <mergeCell ref="P58:Q58"/>
    <mergeCell ref="R58:S58"/>
    <mergeCell ref="T58:U58"/>
    <mergeCell ref="V58:W58"/>
    <mergeCell ref="X58:Y58"/>
    <mergeCell ref="AB57:AC57"/>
    <mergeCell ref="AD57:AE57"/>
    <mergeCell ref="AX58:AY58"/>
    <mergeCell ref="AZ58:BA58"/>
    <mergeCell ref="BB58:BC58"/>
    <mergeCell ref="BJ58:BK58"/>
    <mergeCell ref="BL58:BM58"/>
    <mergeCell ref="Z58:AA58"/>
    <mergeCell ref="AB58:AC58"/>
    <mergeCell ref="AD58:AE58"/>
    <mergeCell ref="AF58:AG58"/>
    <mergeCell ref="AH58:AI58"/>
    <mergeCell ref="AJ58:AK58"/>
    <mergeCell ref="BD58:BE58"/>
    <mergeCell ref="BN57:BO57"/>
    <mergeCell ref="AR57:AS57"/>
    <mergeCell ref="AT57:AU57"/>
    <mergeCell ref="AV57:AW57"/>
    <mergeCell ref="AX57:AY57"/>
    <mergeCell ref="AZ57:BA57"/>
    <mergeCell ref="BB57:BC57"/>
    <mergeCell ref="AF57:AG57"/>
    <mergeCell ref="AH57:AI57"/>
    <mergeCell ref="AJ57:AK57"/>
    <mergeCell ref="AL57:AM57"/>
    <mergeCell ref="AN57:AO57"/>
    <mergeCell ref="AP57:AQ57"/>
    <mergeCell ref="BF57:BG57"/>
    <mergeCell ref="BH57:BI57"/>
    <mergeCell ref="BJ57:BK57"/>
    <mergeCell ref="BL57:BM57"/>
    <mergeCell ref="BN58:BO58"/>
    <mergeCell ref="BN56:BO56"/>
    <mergeCell ref="F57:G57"/>
    <mergeCell ref="H57:I57"/>
    <mergeCell ref="J57:K57"/>
    <mergeCell ref="L57:M57"/>
    <mergeCell ref="N57:O57"/>
    <mergeCell ref="P57:Q57"/>
    <mergeCell ref="R57:S57"/>
    <mergeCell ref="BB56:BC56"/>
    <mergeCell ref="BD56:BE56"/>
    <mergeCell ref="BF56:BG56"/>
    <mergeCell ref="BH56:BI56"/>
    <mergeCell ref="BJ56:BK56"/>
    <mergeCell ref="BL56:BM56"/>
    <mergeCell ref="AP56:AQ56"/>
    <mergeCell ref="AR56:AS56"/>
    <mergeCell ref="AT56:AU56"/>
    <mergeCell ref="AV56:AW56"/>
    <mergeCell ref="AX56:AY56"/>
    <mergeCell ref="AZ56:BA56"/>
    <mergeCell ref="AD56:AE56"/>
    <mergeCell ref="AF56:AG56"/>
    <mergeCell ref="AH56:AI56"/>
    <mergeCell ref="AJ56:AK56"/>
    <mergeCell ref="AL56:AM56"/>
    <mergeCell ref="AN56:AO56"/>
    <mergeCell ref="R56:S56"/>
    <mergeCell ref="T56:U56"/>
    <mergeCell ref="V56:W56"/>
    <mergeCell ref="X56:Y56"/>
    <mergeCell ref="Z56:AA56"/>
    <mergeCell ref="AB56:AC56"/>
    <mergeCell ref="BL55:BM55"/>
    <mergeCell ref="BN55:BO55"/>
    <mergeCell ref="F56:G56"/>
    <mergeCell ref="H56:I56"/>
    <mergeCell ref="J56:K56"/>
    <mergeCell ref="L56:M56"/>
    <mergeCell ref="N56:O56"/>
    <mergeCell ref="P56:Q56"/>
    <mergeCell ref="AZ55:BA55"/>
    <mergeCell ref="BB55:BC55"/>
    <mergeCell ref="BD55:BE55"/>
    <mergeCell ref="BF55:BG55"/>
    <mergeCell ref="BH55:BI55"/>
    <mergeCell ref="BJ55:BK55"/>
    <mergeCell ref="AN55:AO55"/>
    <mergeCell ref="AP55:AQ55"/>
    <mergeCell ref="AR55:AS55"/>
    <mergeCell ref="AT55:AU55"/>
    <mergeCell ref="AV55:AW55"/>
    <mergeCell ref="AX55:AY55"/>
    <mergeCell ref="AB55:AC55"/>
    <mergeCell ref="AD55:AE55"/>
    <mergeCell ref="AF55:AG55"/>
    <mergeCell ref="AH55:AI55"/>
    <mergeCell ref="P55:Q55"/>
    <mergeCell ref="R55:S55"/>
    <mergeCell ref="T55:U55"/>
    <mergeCell ref="V55:W55"/>
    <mergeCell ref="X55:Y55"/>
    <mergeCell ref="Z55:AA55"/>
    <mergeCell ref="F55:G55"/>
    <mergeCell ref="H55:I55"/>
    <mergeCell ref="J55:K55"/>
    <mergeCell ref="L55:M55"/>
    <mergeCell ref="N55:O55"/>
    <mergeCell ref="BF54:BG54"/>
    <mergeCell ref="BH54:BI54"/>
    <mergeCell ref="AL54:AM54"/>
    <mergeCell ref="AN54:AO54"/>
    <mergeCell ref="AP54:AQ54"/>
    <mergeCell ref="AR54:AS54"/>
    <mergeCell ref="AT54:AU54"/>
    <mergeCell ref="AV54:AW54"/>
    <mergeCell ref="AJ55:AK55"/>
    <mergeCell ref="AL55:AM55"/>
    <mergeCell ref="P54:Q54"/>
    <mergeCell ref="R54:S54"/>
    <mergeCell ref="T54:U54"/>
    <mergeCell ref="V54:W54"/>
    <mergeCell ref="X54:Y54"/>
    <mergeCell ref="AX54:AY54"/>
    <mergeCell ref="AZ54:BA54"/>
    <mergeCell ref="BB54:BC54"/>
    <mergeCell ref="BD54:BE54"/>
    <mergeCell ref="F54:G54"/>
    <mergeCell ref="H54:I54"/>
    <mergeCell ref="J54:K54"/>
    <mergeCell ref="L54:M54"/>
    <mergeCell ref="BD53:BE53"/>
    <mergeCell ref="BF53:BG53"/>
    <mergeCell ref="BH53:BI53"/>
    <mergeCell ref="BJ53:BK53"/>
    <mergeCell ref="BL53:BM53"/>
    <mergeCell ref="T53:U53"/>
    <mergeCell ref="V53:W53"/>
    <mergeCell ref="X53:Y53"/>
    <mergeCell ref="Z53:AA53"/>
    <mergeCell ref="AB53:AC53"/>
    <mergeCell ref="AD53:AE53"/>
    <mergeCell ref="BJ54:BK54"/>
    <mergeCell ref="BL54:BM54"/>
    <mergeCell ref="Z54:AA54"/>
    <mergeCell ref="AB54:AC54"/>
    <mergeCell ref="AD54:AE54"/>
    <mergeCell ref="AF54:AG54"/>
    <mergeCell ref="AH54:AI54"/>
    <mergeCell ref="AJ54:AK54"/>
    <mergeCell ref="N54:O54"/>
    <mergeCell ref="BN53:BO53"/>
    <mergeCell ref="AR53:AS53"/>
    <mergeCell ref="AT53:AU53"/>
    <mergeCell ref="AV53:AW53"/>
    <mergeCell ref="AX53:AY53"/>
    <mergeCell ref="AZ53:BA53"/>
    <mergeCell ref="BB53:BC53"/>
    <mergeCell ref="AF53:AG53"/>
    <mergeCell ref="AH53:AI53"/>
    <mergeCell ref="AJ53:AK53"/>
    <mergeCell ref="AL53:AM53"/>
    <mergeCell ref="AN53:AO53"/>
    <mergeCell ref="AP53:AQ53"/>
    <mergeCell ref="BN54:BO54"/>
    <mergeCell ref="BN52:BO52"/>
    <mergeCell ref="F53:G53"/>
    <mergeCell ref="H53:I53"/>
    <mergeCell ref="J53:K53"/>
    <mergeCell ref="L53:M53"/>
    <mergeCell ref="N53:O53"/>
    <mergeCell ref="P53:Q53"/>
    <mergeCell ref="R53:S53"/>
    <mergeCell ref="BB52:BC52"/>
    <mergeCell ref="BD52:BE52"/>
    <mergeCell ref="BF52:BG52"/>
    <mergeCell ref="BH52:BI52"/>
    <mergeCell ref="BJ52:BK52"/>
    <mergeCell ref="BL52:BM52"/>
    <mergeCell ref="AP52:AQ52"/>
    <mergeCell ref="AR52:AS52"/>
    <mergeCell ref="AT52:AU52"/>
    <mergeCell ref="AV52:AW52"/>
    <mergeCell ref="AX52:AY52"/>
    <mergeCell ref="AZ52:BA52"/>
    <mergeCell ref="AD52:AE52"/>
    <mergeCell ref="AF52:AG52"/>
    <mergeCell ref="AH52:AI52"/>
    <mergeCell ref="AJ52:AK52"/>
    <mergeCell ref="AL52:AM52"/>
    <mergeCell ref="AN52:AO52"/>
    <mergeCell ref="R52:S52"/>
    <mergeCell ref="T52:U52"/>
    <mergeCell ref="V52:W52"/>
    <mergeCell ref="X52:Y52"/>
    <mergeCell ref="Z52:AA52"/>
    <mergeCell ref="AB52:AC52"/>
    <mergeCell ref="BL51:BM51"/>
    <mergeCell ref="BN51:BO51"/>
    <mergeCell ref="F52:G52"/>
    <mergeCell ref="H52:I52"/>
    <mergeCell ref="J52:K52"/>
    <mergeCell ref="L52:M52"/>
    <mergeCell ref="N52:O52"/>
    <mergeCell ref="P52:Q52"/>
    <mergeCell ref="AZ51:BA51"/>
    <mergeCell ref="BB51:BC51"/>
    <mergeCell ref="BD51:BE51"/>
    <mergeCell ref="BF51:BG51"/>
    <mergeCell ref="BH51:BI51"/>
    <mergeCell ref="BJ51:BK51"/>
    <mergeCell ref="AN51:AO51"/>
    <mergeCell ref="AP51:AQ51"/>
    <mergeCell ref="AR51:AS51"/>
    <mergeCell ref="AT51:AU51"/>
    <mergeCell ref="AV51:AW51"/>
    <mergeCell ref="AX51:AY51"/>
    <mergeCell ref="AB51:AC51"/>
    <mergeCell ref="AD51:AE51"/>
    <mergeCell ref="AF51:AG51"/>
    <mergeCell ref="AH51:AI51"/>
    <mergeCell ref="P51:Q51"/>
    <mergeCell ref="R51:S51"/>
    <mergeCell ref="T51:U51"/>
    <mergeCell ref="V51:W51"/>
    <mergeCell ref="X51:Y51"/>
    <mergeCell ref="Z51:AA51"/>
    <mergeCell ref="F51:G51"/>
    <mergeCell ref="H51:I51"/>
    <mergeCell ref="J51:K51"/>
    <mergeCell ref="L51:M51"/>
    <mergeCell ref="N51:O51"/>
    <mergeCell ref="BF50:BG50"/>
    <mergeCell ref="BH50:BI50"/>
    <mergeCell ref="AL50:AM50"/>
    <mergeCell ref="AN50:AO50"/>
    <mergeCell ref="AP50:AQ50"/>
    <mergeCell ref="AR50:AS50"/>
    <mergeCell ref="AT50:AU50"/>
    <mergeCell ref="AV50:AW50"/>
    <mergeCell ref="AJ51:AK51"/>
    <mergeCell ref="AL51:AM51"/>
    <mergeCell ref="P50:Q50"/>
    <mergeCell ref="R50:S50"/>
    <mergeCell ref="T50:U50"/>
    <mergeCell ref="V50:W50"/>
    <mergeCell ref="X50:Y50"/>
    <mergeCell ref="AX50:AY50"/>
    <mergeCell ref="AZ50:BA50"/>
    <mergeCell ref="BB50:BC50"/>
    <mergeCell ref="BD50:BE50"/>
    <mergeCell ref="F50:G50"/>
    <mergeCell ref="H50:I50"/>
    <mergeCell ref="J50:K50"/>
    <mergeCell ref="L50:M50"/>
    <mergeCell ref="BD49:BE49"/>
    <mergeCell ref="BF49:BG49"/>
    <mergeCell ref="BH49:BI49"/>
    <mergeCell ref="BJ49:BK49"/>
    <mergeCell ref="BL49:BM49"/>
    <mergeCell ref="T49:U49"/>
    <mergeCell ref="V49:W49"/>
    <mergeCell ref="X49:Y49"/>
    <mergeCell ref="Z49:AA49"/>
    <mergeCell ref="AB49:AC49"/>
    <mergeCell ref="AD49:AE49"/>
    <mergeCell ref="BJ50:BK50"/>
    <mergeCell ref="BL50:BM50"/>
    <mergeCell ref="Z50:AA50"/>
    <mergeCell ref="AB50:AC50"/>
    <mergeCell ref="AD50:AE50"/>
    <mergeCell ref="AF50:AG50"/>
    <mergeCell ref="AH50:AI50"/>
    <mergeCell ref="AJ50:AK50"/>
    <mergeCell ref="N50:O50"/>
    <mergeCell ref="BN49:BO49"/>
    <mergeCell ref="AR49:AS49"/>
    <mergeCell ref="AT49:AU49"/>
    <mergeCell ref="AV49:AW49"/>
    <mergeCell ref="AX49:AY49"/>
    <mergeCell ref="AZ49:BA49"/>
    <mergeCell ref="BB49:BC49"/>
    <mergeCell ref="AF49:AG49"/>
    <mergeCell ref="AH49:AI49"/>
    <mergeCell ref="AJ49:AK49"/>
    <mergeCell ref="AL49:AM49"/>
    <mergeCell ref="AN49:AO49"/>
    <mergeCell ref="AP49:AQ49"/>
    <mergeCell ref="BN50:BO50"/>
    <mergeCell ref="BN48:BO48"/>
    <mergeCell ref="F49:G49"/>
    <mergeCell ref="H49:I49"/>
    <mergeCell ref="J49:K49"/>
    <mergeCell ref="L49:M49"/>
    <mergeCell ref="N49:O49"/>
    <mergeCell ref="P49:Q49"/>
    <mergeCell ref="R49:S49"/>
    <mergeCell ref="BB48:BC48"/>
    <mergeCell ref="BD48:BE48"/>
    <mergeCell ref="BF48:BG48"/>
    <mergeCell ref="BH48:BI48"/>
    <mergeCell ref="BJ48:BK48"/>
    <mergeCell ref="BL48:BM48"/>
    <mergeCell ref="AP48:AQ48"/>
    <mergeCell ref="AR48:AS48"/>
    <mergeCell ref="AT48:AU48"/>
    <mergeCell ref="AV48:AW48"/>
    <mergeCell ref="AX48:AY48"/>
    <mergeCell ref="AZ48:BA48"/>
    <mergeCell ref="AD48:AE48"/>
    <mergeCell ref="AF48:AG48"/>
    <mergeCell ref="AH48:AI48"/>
    <mergeCell ref="AJ48:AK48"/>
    <mergeCell ref="AL48:AM48"/>
    <mergeCell ref="AN48:AO48"/>
    <mergeCell ref="R48:S48"/>
    <mergeCell ref="T48:U48"/>
    <mergeCell ref="V48:W48"/>
    <mergeCell ref="X48:Y48"/>
    <mergeCell ref="Z48:AA48"/>
    <mergeCell ref="AB48:AC48"/>
    <mergeCell ref="BL47:BM47"/>
    <mergeCell ref="BN47:BO47"/>
    <mergeCell ref="F48:G48"/>
    <mergeCell ref="H48:I48"/>
    <mergeCell ref="J48:K48"/>
    <mergeCell ref="L48:M48"/>
    <mergeCell ref="N48:O48"/>
    <mergeCell ref="P48:Q48"/>
    <mergeCell ref="AZ47:BA47"/>
    <mergeCell ref="BB47:BC47"/>
    <mergeCell ref="BD47:BE47"/>
    <mergeCell ref="BF47:BG47"/>
    <mergeCell ref="BH47:BI47"/>
    <mergeCell ref="BJ47:BK47"/>
    <mergeCell ref="AN47:AO47"/>
    <mergeCell ref="AP47:AQ47"/>
    <mergeCell ref="AR47:AS47"/>
    <mergeCell ref="AT47:AU47"/>
    <mergeCell ref="AV47:AW47"/>
    <mergeCell ref="AX47:AY47"/>
    <mergeCell ref="AB47:AC47"/>
    <mergeCell ref="AD47:AE47"/>
    <mergeCell ref="AF47:AG47"/>
    <mergeCell ref="AH47:AI47"/>
    <mergeCell ref="P47:Q47"/>
    <mergeCell ref="R47:S47"/>
    <mergeCell ref="T47:U47"/>
    <mergeCell ref="V47:W47"/>
    <mergeCell ref="X47:Y47"/>
    <mergeCell ref="Z47:AA47"/>
    <mergeCell ref="F47:G47"/>
    <mergeCell ref="H47:I47"/>
    <mergeCell ref="J47:K47"/>
    <mergeCell ref="L47:M47"/>
    <mergeCell ref="N47:O47"/>
    <mergeCell ref="BF46:BG46"/>
    <mergeCell ref="BH46:BI46"/>
    <mergeCell ref="AL46:AM46"/>
    <mergeCell ref="AN46:AO46"/>
    <mergeCell ref="AP46:AQ46"/>
    <mergeCell ref="AR46:AS46"/>
    <mergeCell ref="AT46:AU46"/>
    <mergeCell ref="AV46:AW46"/>
    <mergeCell ref="AJ47:AK47"/>
    <mergeCell ref="AL47:AM47"/>
    <mergeCell ref="P46:Q46"/>
    <mergeCell ref="R46:S46"/>
    <mergeCell ref="T46:U46"/>
    <mergeCell ref="V46:W46"/>
    <mergeCell ref="X46:Y46"/>
    <mergeCell ref="AX46:AY46"/>
    <mergeCell ref="AZ46:BA46"/>
    <mergeCell ref="BB46:BC46"/>
    <mergeCell ref="BD46:BE46"/>
    <mergeCell ref="F46:G46"/>
    <mergeCell ref="H46:I46"/>
    <mergeCell ref="J46:K46"/>
    <mergeCell ref="L46:M46"/>
    <mergeCell ref="BD45:BE45"/>
    <mergeCell ref="BF45:BG45"/>
    <mergeCell ref="BH45:BI45"/>
    <mergeCell ref="BJ45:BK45"/>
    <mergeCell ref="BL45:BM45"/>
    <mergeCell ref="T45:U45"/>
    <mergeCell ref="V45:W45"/>
    <mergeCell ref="X45:Y45"/>
    <mergeCell ref="Z45:AA45"/>
    <mergeCell ref="AB45:AC45"/>
    <mergeCell ref="AD45:AE45"/>
    <mergeCell ref="BJ46:BK46"/>
    <mergeCell ref="BL46:BM46"/>
    <mergeCell ref="Z46:AA46"/>
    <mergeCell ref="AB46:AC46"/>
    <mergeCell ref="AD46:AE46"/>
    <mergeCell ref="AF46:AG46"/>
    <mergeCell ref="AH46:AI46"/>
    <mergeCell ref="AJ46:AK46"/>
    <mergeCell ref="N46:O46"/>
    <mergeCell ref="BN45:BO45"/>
    <mergeCell ref="AR45:AS45"/>
    <mergeCell ref="AT45:AU45"/>
    <mergeCell ref="AV45:AW45"/>
    <mergeCell ref="AX45:AY45"/>
    <mergeCell ref="AZ45:BA45"/>
    <mergeCell ref="BB45:BC45"/>
    <mergeCell ref="AF45:AG45"/>
    <mergeCell ref="AH45:AI45"/>
    <mergeCell ref="AJ45:AK45"/>
    <mergeCell ref="AL45:AM45"/>
    <mergeCell ref="AN45:AO45"/>
    <mergeCell ref="AP45:AQ45"/>
    <mergeCell ref="BN46:BO46"/>
    <mergeCell ref="BN44:BO44"/>
    <mergeCell ref="F45:G45"/>
    <mergeCell ref="H45:I45"/>
    <mergeCell ref="J45:K45"/>
    <mergeCell ref="L45:M45"/>
    <mergeCell ref="N45:O45"/>
    <mergeCell ref="P45:Q45"/>
    <mergeCell ref="R45:S45"/>
    <mergeCell ref="BB44:BC44"/>
    <mergeCell ref="BD44:BE44"/>
    <mergeCell ref="BF44:BG44"/>
    <mergeCell ref="BH44:BI44"/>
    <mergeCell ref="BJ44:BK44"/>
    <mergeCell ref="BL44:BM44"/>
    <mergeCell ref="AP44:AQ44"/>
    <mergeCell ref="AR44:AS44"/>
    <mergeCell ref="AT44:AU44"/>
    <mergeCell ref="AV44:AW44"/>
    <mergeCell ref="AX44:AY44"/>
    <mergeCell ref="AZ44:BA44"/>
    <mergeCell ref="AD44:AE44"/>
    <mergeCell ref="AF44:AG44"/>
    <mergeCell ref="AH44:AI44"/>
    <mergeCell ref="AJ44:AK44"/>
    <mergeCell ref="AL44:AM44"/>
    <mergeCell ref="AN44:AO44"/>
    <mergeCell ref="R44:S44"/>
    <mergeCell ref="T44:U44"/>
    <mergeCell ref="V44:W44"/>
    <mergeCell ref="X44:Y44"/>
    <mergeCell ref="Z44:AA44"/>
    <mergeCell ref="AB44:AC44"/>
    <mergeCell ref="BL43:BM43"/>
    <mergeCell ref="BN43:BO43"/>
    <mergeCell ref="F44:G44"/>
    <mergeCell ref="H44:I44"/>
    <mergeCell ref="J44:K44"/>
    <mergeCell ref="L44:M44"/>
    <mergeCell ref="N44:O44"/>
    <mergeCell ref="P44:Q44"/>
    <mergeCell ref="AZ43:BA43"/>
    <mergeCell ref="BB43:BC43"/>
    <mergeCell ref="BD43:BE43"/>
    <mergeCell ref="BF43:BG43"/>
    <mergeCell ref="BH43:BI43"/>
    <mergeCell ref="BJ43:BK43"/>
    <mergeCell ref="AN43:AO43"/>
    <mergeCell ref="AP43:AQ43"/>
    <mergeCell ref="AR43:AS43"/>
    <mergeCell ref="AT43:AU43"/>
    <mergeCell ref="AV43:AW43"/>
    <mergeCell ref="AX43:AY43"/>
    <mergeCell ref="AB43:AC43"/>
    <mergeCell ref="AD43:AE43"/>
    <mergeCell ref="AF43:AG43"/>
    <mergeCell ref="AH43:AI43"/>
    <mergeCell ref="P43:Q43"/>
    <mergeCell ref="R43:S43"/>
    <mergeCell ref="T43:U43"/>
    <mergeCell ref="V43:W43"/>
    <mergeCell ref="X43:Y43"/>
    <mergeCell ref="Z43:AA43"/>
    <mergeCell ref="F43:G43"/>
    <mergeCell ref="H43:I43"/>
    <mergeCell ref="J43:K43"/>
    <mergeCell ref="L43:M43"/>
    <mergeCell ref="N43:O43"/>
    <mergeCell ref="BF42:BG42"/>
    <mergeCell ref="BH42:BI42"/>
    <mergeCell ref="AL42:AM42"/>
    <mergeCell ref="AN42:AO42"/>
    <mergeCell ref="AP42:AQ42"/>
    <mergeCell ref="AR42:AS42"/>
    <mergeCell ref="AT42:AU42"/>
    <mergeCell ref="AV42:AW42"/>
    <mergeCell ref="AJ43:AK43"/>
    <mergeCell ref="AL43:AM43"/>
    <mergeCell ref="P42:Q42"/>
    <mergeCell ref="R42:S42"/>
    <mergeCell ref="T42:U42"/>
    <mergeCell ref="V42:W42"/>
    <mergeCell ref="X42:Y42"/>
    <mergeCell ref="AX42:AY42"/>
    <mergeCell ref="AZ42:BA42"/>
    <mergeCell ref="BB42:BC42"/>
    <mergeCell ref="BD42:BE42"/>
    <mergeCell ref="F42:G42"/>
    <mergeCell ref="H42:I42"/>
    <mergeCell ref="J42:K42"/>
    <mergeCell ref="L42:M42"/>
    <mergeCell ref="BD41:BE41"/>
    <mergeCell ref="BF41:BG41"/>
    <mergeCell ref="BH41:BI41"/>
    <mergeCell ref="BJ41:BK41"/>
    <mergeCell ref="BL41:BM41"/>
    <mergeCell ref="T41:U41"/>
    <mergeCell ref="V41:W41"/>
    <mergeCell ref="X41:Y41"/>
    <mergeCell ref="Z41:AA41"/>
    <mergeCell ref="AB41:AC41"/>
    <mergeCell ref="AD41:AE41"/>
    <mergeCell ref="BJ42:BK42"/>
    <mergeCell ref="BL42:BM42"/>
    <mergeCell ref="Z42:AA42"/>
    <mergeCell ref="AB42:AC42"/>
    <mergeCell ref="AD42:AE42"/>
    <mergeCell ref="AF42:AG42"/>
    <mergeCell ref="AH42:AI42"/>
    <mergeCell ref="AJ42:AK42"/>
    <mergeCell ref="N42:O42"/>
    <mergeCell ref="BN41:BO41"/>
    <mergeCell ref="AR41:AS41"/>
    <mergeCell ref="AT41:AU41"/>
    <mergeCell ref="AV41:AW41"/>
    <mergeCell ref="AX41:AY41"/>
    <mergeCell ref="AZ41:BA41"/>
    <mergeCell ref="BB41:BC41"/>
    <mergeCell ref="AF41:AG41"/>
    <mergeCell ref="AH41:AI41"/>
    <mergeCell ref="AJ41:AK41"/>
    <mergeCell ref="AL41:AM41"/>
    <mergeCell ref="AN41:AO41"/>
    <mergeCell ref="AP41:AQ41"/>
    <mergeCell ref="BN42:BO42"/>
    <mergeCell ref="BN40:BO40"/>
    <mergeCell ref="F41:G41"/>
    <mergeCell ref="H41:I41"/>
    <mergeCell ref="J41:K41"/>
    <mergeCell ref="L41:M41"/>
    <mergeCell ref="N41:O41"/>
    <mergeCell ref="P41:Q41"/>
    <mergeCell ref="R41:S41"/>
    <mergeCell ref="BB40:BC40"/>
    <mergeCell ref="BD40:BE40"/>
    <mergeCell ref="BF40:BG40"/>
    <mergeCell ref="BH40:BI40"/>
    <mergeCell ref="BJ40:BK40"/>
    <mergeCell ref="BL40:BM40"/>
    <mergeCell ref="AP40:AQ40"/>
    <mergeCell ref="AR40:AS40"/>
    <mergeCell ref="AT40:AU40"/>
    <mergeCell ref="AV40:AW40"/>
    <mergeCell ref="AX40:AY40"/>
    <mergeCell ref="AZ40:BA40"/>
    <mergeCell ref="AD40:AE40"/>
    <mergeCell ref="AF40:AG40"/>
    <mergeCell ref="AH40:AI40"/>
    <mergeCell ref="AJ40:AK40"/>
    <mergeCell ref="AL40:AM40"/>
    <mergeCell ref="AN40:AO40"/>
    <mergeCell ref="R40:S40"/>
    <mergeCell ref="T40:U40"/>
    <mergeCell ref="V40:W40"/>
    <mergeCell ref="X40:Y40"/>
    <mergeCell ref="Z40:AA40"/>
    <mergeCell ref="AB40:AC40"/>
    <mergeCell ref="BL39:BM39"/>
    <mergeCell ref="BN39:BO39"/>
    <mergeCell ref="F40:G40"/>
    <mergeCell ref="H40:I40"/>
    <mergeCell ref="J40:K40"/>
    <mergeCell ref="L40:M40"/>
    <mergeCell ref="N40:O40"/>
    <mergeCell ref="P40:Q40"/>
    <mergeCell ref="AZ39:BA39"/>
    <mergeCell ref="BB39:BC39"/>
    <mergeCell ref="BD39:BE39"/>
    <mergeCell ref="BF39:BG39"/>
    <mergeCell ref="BH39:BI39"/>
    <mergeCell ref="BJ39:BK39"/>
    <mergeCell ref="AN39:AO39"/>
    <mergeCell ref="AP39:AQ39"/>
    <mergeCell ref="AR39:AS39"/>
    <mergeCell ref="AT39:AU39"/>
    <mergeCell ref="AV39:AW39"/>
    <mergeCell ref="AX39:AY39"/>
    <mergeCell ref="AB39:AC39"/>
    <mergeCell ref="AD39:AE39"/>
    <mergeCell ref="AF39:AG39"/>
    <mergeCell ref="AH39:AI39"/>
    <mergeCell ref="P39:Q39"/>
    <mergeCell ref="R39:S39"/>
    <mergeCell ref="T39:U39"/>
    <mergeCell ref="V39:W39"/>
    <mergeCell ref="X39:Y39"/>
    <mergeCell ref="Z39:AA39"/>
    <mergeCell ref="F39:G39"/>
    <mergeCell ref="H39:I39"/>
    <mergeCell ref="J39:K39"/>
    <mergeCell ref="L39:M39"/>
    <mergeCell ref="N39:O39"/>
    <mergeCell ref="BF38:BG38"/>
    <mergeCell ref="BH38:BI38"/>
    <mergeCell ref="AL38:AM38"/>
    <mergeCell ref="AN38:AO38"/>
    <mergeCell ref="AP38:AQ38"/>
    <mergeCell ref="AR38:AS38"/>
    <mergeCell ref="AT38:AU38"/>
    <mergeCell ref="AV38:AW38"/>
    <mergeCell ref="AJ39:AK39"/>
    <mergeCell ref="AL39:AM39"/>
    <mergeCell ref="P38:Q38"/>
    <mergeCell ref="R38:S38"/>
    <mergeCell ref="T38:U38"/>
    <mergeCell ref="V38:W38"/>
    <mergeCell ref="X38:Y38"/>
    <mergeCell ref="AX38:AY38"/>
    <mergeCell ref="AZ38:BA38"/>
    <mergeCell ref="BB38:BC38"/>
    <mergeCell ref="BD38:BE38"/>
    <mergeCell ref="F38:G38"/>
    <mergeCell ref="H38:I38"/>
    <mergeCell ref="J38:K38"/>
    <mergeCell ref="L38:M38"/>
    <mergeCell ref="BD37:BE37"/>
    <mergeCell ref="BF37:BG37"/>
    <mergeCell ref="BH37:BI37"/>
    <mergeCell ref="BJ37:BK37"/>
    <mergeCell ref="BL37:BM37"/>
    <mergeCell ref="T37:U37"/>
    <mergeCell ref="V37:W37"/>
    <mergeCell ref="X37:Y37"/>
    <mergeCell ref="Z37:AA37"/>
    <mergeCell ref="AB37:AC37"/>
    <mergeCell ref="AD37:AE37"/>
    <mergeCell ref="BJ38:BK38"/>
    <mergeCell ref="BL38:BM38"/>
    <mergeCell ref="Z38:AA38"/>
    <mergeCell ref="AB38:AC38"/>
    <mergeCell ref="AD38:AE38"/>
    <mergeCell ref="AF38:AG38"/>
    <mergeCell ref="AH38:AI38"/>
    <mergeCell ref="AJ38:AK38"/>
    <mergeCell ref="N38:O38"/>
    <mergeCell ref="BN37:BO37"/>
    <mergeCell ref="AR37:AS37"/>
    <mergeCell ref="AT37:AU37"/>
    <mergeCell ref="AV37:AW37"/>
    <mergeCell ref="AX37:AY37"/>
    <mergeCell ref="AZ37:BA37"/>
    <mergeCell ref="BB37:BC37"/>
    <mergeCell ref="AF37:AG37"/>
    <mergeCell ref="AH37:AI37"/>
    <mergeCell ref="AJ37:AK37"/>
    <mergeCell ref="AL37:AM37"/>
    <mergeCell ref="AN37:AO37"/>
    <mergeCell ref="AP37:AQ37"/>
    <mergeCell ref="BN38:BO38"/>
    <mergeCell ref="BN36:BO36"/>
    <mergeCell ref="F37:G37"/>
    <mergeCell ref="H37:I37"/>
    <mergeCell ref="J37:K37"/>
    <mergeCell ref="L37:M37"/>
    <mergeCell ref="N37:O37"/>
    <mergeCell ref="P37:Q37"/>
    <mergeCell ref="R37:S37"/>
    <mergeCell ref="BB36:BC36"/>
    <mergeCell ref="BD36:BE36"/>
    <mergeCell ref="BF36:BG36"/>
    <mergeCell ref="BH36:BI36"/>
    <mergeCell ref="BJ36:BK36"/>
    <mergeCell ref="BL36:BM36"/>
    <mergeCell ref="AP36:AQ36"/>
    <mergeCell ref="AR36:AS36"/>
    <mergeCell ref="AT36:AU36"/>
    <mergeCell ref="AV36:AW36"/>
    <mergeCell ref="AX36:AY36"/>
    <mergeCell ref="AZ36:BA36"/>
    <mergeCell ref="AD36:AE36"/>
    <mergeCell ref="AF36:AG36"/>
    <mergeCell ref="AH36:AI36"/>
    <mergeCell ref="AJ36:AK36"/>
    <mergeCell ref="AL36:AM36"/>
    <mergeCell ref="AN36:AO36"/>
    <mergeCell ref="R36:S36"/>
    <mergeCell ref="T36:U36"/>
    <mergeCell ref="V36:W36"/>
    <mergeCell ref="X36:Y36"/>
    <mergeCell ref="Z36:AA36"/>
    <mergeCell ref="AB36:AC36"/>
    <mergeCell ref="BL35:BM35"/>
    <mergeCell ref="BN35:BO35"/>
    <mergeCell ref="F36:G36"/>
    <mergeCell ref="H36:I36"/>
    <mergeCell ref="J36:K36"/>
    <mergeCell ref="L36:M36"/>
    <mergeCell ref="N36:O36"/>
    <mergeCell ref="P36:Q36"/>
    <mergeCell ref="AZ35:BA35"/>
    <mergeCell ref="BB35:BC35"/>
    <mergeCell ref="BD35:BE35"/>
    <mergeCell ref="BF35:BG35"/>
    <mergeCell ref="BH35:BI35"/>
    <mergeCell ref="BJ35:BK35"/>
    <mergeCell ref="AN35:AO35"/>
    <mergeCell ref="AP35:AQ35"/>
    <mergeCell ref="AR35:AS35"/>
    <mergeCell ref="AT35:AU35"/>
    <mergeCell ref="AV35:AW35"/>
    <mergeCell ref="AX35:AY35"/>
    <mergeCell ref="AB35:AC35"/>
    <mergeCell ref="AD35:AE35"/>
    <mergeCell ref="AF35:AG35"/>
    <mergeCell ref="AH35:AI35"/>
    <mergeCell ref="P35:Q35"/>
    <mergeCell ref="R35:S35"/>
    <mergeCell ref="T35:U35"/>
    <mergeCell ref="V35:W35"/>
    <mergeCell ref="X35:Y35"/>
    <mergeCell ref="Z35:AA35"/>
    <mergeCell ref="F35:G35"/>
    <mergeCell ref="H35:I35"/>
    <mergeCell ref="J35:K35"/>
    <mergeCell ref="L35:M35"/>
    <mergeCell ref="N35:O35"/>
    <mergeCell ref="BF34:BG34"/>
    <mergeCell ref="BH34:BI34"/>
    <mergeCell ref="AL34:AM34"/>
    <mergeCell ref="AN34:AO34"/>
    <mergeCell ref="AP34:AQ34"/>
    <mergeCell ref="AR34:AS34"/>
    <mergeCell ref="AT34:AU34"/>
    <mergeCell ref="AV34:AW34"/>
    <mergeCell ref="AJ35:AK35"/>
    <mergeCell ref="AL35:AM35"/>
    <mergeCell ref="P34:Q34"/>
    <mergeCell ref="R34:S34"/>
    <mergeCell ref="T34:U34"/>
    <mergeCell ref="V34:W34"/>
    <mergeCell ref="X34:Y34"/>
    <mergeCell ref="AX34:AY34"/>
    <mergeCell ref="AZ34:BA34"/>
    <mergeCell ref="BB34:BC34"/>
    <mergeCell ref="BD34:BE34"/>
    <mergeCell ref="F34:G34"/>
    <mergeCell ref="H34:I34"/>
    <mergeCell ref="J34:K34"/>
    <mergeCell ref="L34:M34"/>
    <mergeCell ref="BD33:BE33"/>
    <mergeCell ref="BF33:BG33"/>
    <mergeCell ref="BH33:BI33"/>
    <mergeCell ref="BJ33:BK33"/>
    <mergeCell ref="BL33:BM33"/>
    <mergeCell ref="T33:U33"/>
    <mergeCell ref="V33:W33"/>
    <mergeCell ref="X33:Y33"/>
    <mergeCell ref="Z33:AA33"/>
    <mergeCell ref="AB33:AC33"/>
    <mergeCell ref="AD33:AE33"/>
    <mergeCell ref="BJ34:BK34"/>
    <mergeCell ref="BL34:BM34"/>
    <mergeCell ref="Z34:AA34"/>
    <mergeCell ref="AB34:AC34"/>
    <mergeCell ref="AD34:AE34"/>
    <mergeCell ref="AF34:AG34"/>
    <mergeCell ref="AH34:AI34"/>
    <mergeCell ref="AJ34:AK34"/>
    <mergeCell ref="N34:O34"/>
    <mergeCell ref="BN33:BO33"/>
    <mergeCell ref="AR33:AS33"/>
    <mergeCell ref="AT33:AU33"/>
    <mergeCell ref="AV33:AW33"/>
    <mergeCell ref="AX33:AY33"/>
    <mergeCell ref="AZ33:BA33"/>
    <mergeCell ref="BB33:BC33"/>
    <mergeCell ref="AF33:AG33"/>
    <mergeCell ref="AH33:AI33"/>
    <mergeCell ref="AJ33:AK33"/>
    <mergeCell ref="AL33:AM33"/>
    <mergeCell ref="AN33:AO33"/>
    <mergeCell ref="AP33:AQ33"/>
    <mergeCell ref="BN34:BO34"/>
    <mergeCell ref="BN32:BO32"/>
    <mergeCell ref="F33:G33"/>
    <mergeCell ref="H33:I33"/>
    <mergeCell ref="J33:K33"/>
    <mergeCell ref="L33:M33"/>
    <mergeCell ref="N33:O33"/>
    <mergeCell ref="P33:Q33"/>
    <mergeCell ref="R33:S33"/>
    <mergeCell ref="BB32:BC32"/>
    <mergeCell ref="BD32:BE32"/>
    <mergeCell ref="BF32:BG32"/>
    <mergeCell ref="BH32:BI32"/>
    <mergeCell ref="BJ32:BK32"/>
    <mergeCell ref="BL32:BM32"/>
    <mergeCell ref="AP32:AQ32"/>
    <mergeCell ref="AR32:AS32"/>
    <mergeCell ref="AT32:AU32"/>
    <mergeCell ref="AV32:AW32"/>
    <mergeCell ref="AX32:AY32"/>
    <mergeCell ref="AZ32:BA32"/>
    <mergeCell ref="AD32:AE32"/>
    <mergeCell ref="AF32:AG32"/>
    <mergeCell ref="AH32:AI32"/>
    <mergeCell ref="AJ32:AK32"/>
    <mergeCell ref="AL32:AM32"/>
    <mergeCell ref="AN32:AO32"/>
    <mergeCell ref="R32:S32"/>
    <mergeCell ref="T32:U32"/>
    <mergeCell ref="V32:W32"/>
    <mergeCell ref="X32:Y32"/>
    <mergeCell ref="Z32:AA32"/>
    <mergeCell ref="AB32:AC32"/>
    <mergeCell ref="BL31:BM31"/>
    <mergeCell ref="BN31:BO31"/>
    <mergeCell ref="F32:G32"/>
    <mergeCell ref="H32:I32"/>
    <mergeCell ref="J32:K32"/>
    <mergeCell ref="L32:M32"/>
    <mergeCell ref="N32:O32"/>
    <mergeCell ref="P32:Q32"/>
    <mergeCell ref="AZ31:BA31"/>
    <mergeCell ref="BB31:BC31"/>
    <mergeCell ref="BD31:BE31"/>
    <mergeCell ref="BF31:BG31"/>
    <mergeCell ref="BH31:BI31"/>
    <mergeCell ref="BJ31:BK31"/>
    <mergeCell ref="AN31:AO31"/>
    <mergeCell ref="AP31:AQ31"/>
    <mergeCell ref="AR31:AS31"/>
    <mergeCell ref="AT31:AU31"/>
    <mergeCell ref="AV31:AW31"/>
    <mergeCell ref="AX31:AY31"/>
    <mergeCell ref="AB31:AC31"/>
    <mergeCell ref="AD31:AE31"/>
    <mergeCell ref="AF31:AG31"/>
    <mergeCell ref="AH31:AI31"/>
    <mergeCell ref="AJ31:AK31"/>
    <mergeCell ref="AL31:AM31"/>
    <mergeCell ref="P31:Q31"/>
    <mergeCell ref="R31:S31"/>
    <mergeCell ref="T31:U31"/>
    <mergeCell ref="V31:W31"/>
    <mergeCell ref="X31:Y31"/>
    <mergeCell ref="Z31:AA31"/>
    <mergeCell ref="BJ30:BK30"/>
    <mergeCell ref="AJ30:AK30"/>
    <mergeCell ref="BL30:BM30"/>
    <mergeCell ref="BN30:BO30"/>
    <mergeCell ref="F31:G31"/>
    <mergeCell ref="H31:I31"/>
    <mergeCell ref="J31:K31"/>
    <mergeCell ref="L31:M31"/>
    <mergeCell ref="N31:O31"/>
    <mergeCell ref="AX30:AY30"/>
    <mergeCell ref="AZ30:BA30"/>
    <mergeCell ref="BB30:BC30"/>
    <mergeCell ref="BD30:BE30"/>
    <mergeCell ref="BF30:BG30"/>
    <mergeCell ref="BH30:BI30"/>
    <mergeCell ref="AL30:AM30"/>
    <mergeCell ref="AN30:AO30"/>
    <mergeCell ref="AP30:AQ30"/>
    <mergeCell ref="AR30:AS30"/>
    <mergeCell ref="AT30:AU30"/>
    <mergeCell ref="AV30:AW30"/>
    <mergeCell ref="Z30:AA30"/>
    <mergeCell ref="AB30:AC30"/>
    <mergeCell ref="AD30:AE30"/>
    <mergeCell ref="AF30:AG30"/>
    <mergeCell ref="AH30:AI30"/>
    <mergeCell ref="N30:O30"/>
    <mergeCell ref="P30:Q30"/>
    <mergeCell ref="R30:S30"/>
    <mergeCell ref="T30:U30"/>
    <mergeCell ref="V30:W30"/>
    <mergeCell ref="X30:Y30"/>
    <mergeCell ref="F30:G30"/>
    <mergeCell ref="H30:I30"/>
    <mergeCell ref="J30:K30"/>
    <mergeCell ref="L30:M30"/>
    <mergeCell ref="AV29:AW29"/>
    <mergeCell ref="AX29:AY29"/>
    <mergeCell ref="AZ29:BA29"/>
    <mergeCell ref="BB29:BC29"/>
    <mergeCell ref="BD29:BE29"/>
    <mergeCell ref="BF29:BG29"/>
    <mergeCell ref="AJ29:AK29"/>
    <mergeCell ref="AL29:AM29"/>
    <mergeCell ref="AN29:AO29"/>
    <mergeCell ref="AP29:AQ29"/>
    <mergeCell ref="AR29:AS29"/>
    <mergeCell ref="AT29:AU29"/>
    <mergeCell ref="BH29:BI29"/>
    <mergeCell ref="BJ29:BK29"/>
    <mergeCell ref="BL29:BM29"/>
    <mergeCell ref="BN29:BO29"/>
    <mergeCell ref="A8:C8"/>
    <mergeCell ref="A10:C10"/>
    <mergeCell ref="A12:C12"/>
    <mergeCell ref="A13:C13"/>
    <mergeCell ref="A14:C14"/>
    <mergeCell ref="A15:C15"/>
    <mergeCell ref="AJ27:AK27"/>
    <mergeCell ref="AL27:AO27"/>
    <mergeCell ref="AP27:BG27"/>
    <mergeCell ref="BH27:BO27"/>
    <mergeCell ref="A25:C25"/>
    <mergeCell ref="A26:C26"/>
    <mergeCell ref="A27:C27"/>
    <mergeCell ref="F27:K27"/>
    <mergeCell ref="L27:U27"/>
    <mergeCell ref="V27:AC27"/>
    <mergeCell ref="A17:C17"/>
    <mergeCell ref="A18:C18"/>
    <mergeCell ref="A19:C19"/>
    <mergeCell ref="A21:C21"/>
    <mergeCell ref="A2:C2"/>
    <mergeCell ref="A3:C3"/>
    <mergeCell ref="A4:C4"/>
    <mergeCell ref="A5:C5"/>
    <mergeCell ref="A6:C6"/>
    <mergeCell ref="A7:C7"/>
    <mergeCell ref="H29:I29"/>
    <mergeCell ref="AD27:AG27"/>
    <mergeCell ref="AH27:AI27"/>
    <mergeCell ref="A22:C22"/>
    <mergeCell ref="A23:C23"/>
    <mergeCell ref="X29:Y29"/>
    <mergeCell ref="Z29:AA29"/>
    <mergeCell ref="AB29:AC29"/>
    <mergeCell ref="AD29:AE29"/>
    <mergeCell ref="AF29:AG29"/>
    <mergeCell ref="AH29:AI29"/>
    <mergeCell ref="L29:M29"/>
    <mergeCell ref="N29:O29"/>
    <mergeCell ref="P29:Q29"/>
    <mergeCell ref="R29:S29"/>
    <mergeCell ref="T29:U29"/>
    <mergeCell ref="V29:W29"/>
    <mergeCell ref="A28:E2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выезд 2021</vt:lpstr>
      <vt:lpstr>доставка 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211211211</dc:creator>
  <cp:lastModifiedBy>User</cp:lastModifiedBy>
  <cp:lastPrinted>2021-02-18T03:16:59Z</cp:lastPrinted>
  <dcterms:created xsi:type="dcterms:W3CDTF">2015-04-09T02:28:36Z</dcterms:created>
  <dcterms:modified xsi:type="dcterms:W3CDTF">2021-02-18T05:45:36Z</dcterms:modified>
</cp:coreProperties>
</file>