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5570" windowHeight="11760" activeTab="1"/>
  </bookViews>
  <sheets>
    <sheet name="выезд 2025" sheetId="8" r:id="rId1"/>
    <sheet name="Доставка 2025" sheetId="9" r:id="rId2"/>
  </sheets>
  <calcPr calcId="124519" iterateDelta="1E-4"/>
</workbook>
</file>

<file path=xl/calcChain.xml><?xml version="1.0" encoding="utf-8"?>
<calcChain xmlns="http://schemas.openxmlformats.org/spreadsheetml/2006/main">
  <c r="BK30" i="8"/>
  <c r="D12" i="9"/>
  <c r="D2" i="8"/>
  <c r="M30"/>
  <c r="G30"/>
  <c r="D2" i="9"/>
  <c r="J60" s="1"/>
  <c r="D24" i="8"/>
  <c r="J59" i="9" l="1"/>
  <c r="J31"/>
  <c r="D12" i="8"/>
  <c r="D16"/>
  <c r="DT30"/>
  <c r="DY30"/>
  <c r="D17" i="9"/>
  <c r="D20" i="8"/>
  <c r="I53"/>
  <c r="D6"/>
  <c r="D6" i="9"/>
  <c r="D21"/>
  <c r="D25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DO30" i="8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T30"/>
  <c r="DI30"/>
  <c r="DC30"/>
  <c r="CW30"/>
  <c r="CP30"/>
  <c r="CJ30"/>
  <c r="CD30"/>
  <c r="BX30"/>
  <c r="BR30"/>
  <c r="BE30"/>
  <c r="AY30"/>
  <c r="AR30"/>
  <c r="AL30"/>
  <c r="AF30"/>
  <c r="Z30"/>
  <c r="CU46"/>
  <c r="CU61"/>
  <c r="CU39"/>
  <c r="AW34"/>
  <c r="AW53"/>
  <c r="AW56"/>
  <c r="R37"/>
  <c r="R41"/>
  <c r="R53"/>
  <c r="R61"/>
  <c r="R60"/>
  <c r="R38"/>
  <c r="R45"/>
  <c r="R39"/>
  <c r="CU54"/>
  <c r="CU41"/>
  <c r="R40"/>
  <c r="AW36"/>
  <c r="BP46"/>
  <c r="BP32"/>
  <c r="R32"/>
  <c r="BP36"/>
  <c r="AW44"/>
  <c r="CU48"/>
  <c r="BP48"/>
  <c r="AW48"/>
  <c r="BP56"/>
  <c r="CU56"/>
  <c r="AW60"/>
  <c r="BP60"/>
  <c r="R48"/>
  <c r="CU59"/>
  <c r="AW51"/>
  <c r="R51"/>
  <c r="BP59"/>
  <c r="BP35"/>
  <c r="AW35"/>
  <c r="BP39"/>
  <c r="AW47"/>
  <c r="CU47"/>
  <c r="BP51"/>
  <c r="BP55"/>
  <c r="CU50"/>
  <c r="CU49"/>
  <c r="CU32"/>
  <c r="BP40"/>
  <c r="BP44"/>
  <c r="R54"/>
  <c r="CU53"/>
  <c r="CU58"/>
  <c r="CU42"/>
  <c r="R59"/>
  <c r="AW32"/>
  <c r="CU60"/>
  <c r="CU51"/>
  <c r="CU52"/>
  <c r="R58"/>
  <c r="R52"/>
  <c r="R34"/>
  <c r="R47"/>
  <c r="AW43"/>
  <c r="AW55"/>
  <c r="AW33"/>
  <c r="AW59"/>
  <c r="AW46"/>
  <c r="R44"/>
  <c r="AW37"/>
  <c r="R42"/>
  <c r="AW45"/>
  <c r="R33"/>
  <c r="R43"/>
  <c r="AW38"/>
  <c r="AW57"/>
  <c r="AW40"/>
  <c r="BP57"/>
  <c r="BP54"/>
  <c r="R56"/>
  <c r="R36"/>
  <c r="AW41"/>
  <c r="R50"/>
  <c r="R55"/>
  <c r="AW52"/>
  <c r="AW39"/>
  <c r="AW49"/>
  <c r="AW54"/>
  <c r="BP43"/>
  <c r="R49"/>
  <c r="R46"/>
  <c r="AW42"/>
  <c r="AW61"/>
  <c r="AW50"/>
  <c r="BP34"/>
  <c r="CU44"/>
  <c r="CU35"/>
  <c r="CU43"/>
  <c r="CU36"/>
  <c r="AW58"/>
  <c r="BP38"/>
  <c r="CU45"/>
  <c r="BP45"/>
  <c r="R35"/>
  <c r="CU38"/>
  <c r="BP61"/>
  <c r="CU37"/>
  <c r="CU34"/>
  <c r="BP50"/>
  <c r="R57"/>
  <c r="CU55"/>
  <c r="BP47"/>
  <c r="BP42"/>
  <c r="BP37"/>
  <c r="BP53"/>
  <c r="BP33"/>
  <c r="CU57"/>
  <c r="BP58"/>
  <c r="BP49"/>
  <c r="CU40"/>
  <c r="CU33"/>
  <c r="BP52"/>
  <c r="BP41"/>
  <c r="I61"/>
  <c r="I49"/>
  <c r="I60"/>
  <c r="I40"/>
  <c r="AB57"/>
  <c r="AB47"/>
  <c r="AB37"/>
  <c r="AH55"/>
  <c r="AH45"/>
  <c r="AH35"/>
  <c r="AB60"/>
  <c r="AB40"/>
  <c r="AH52"/>
  <c r="AH40"/>
  <c r="AH36"/>
  <c r="AN61"/>
  <c r="AN57"/>
  <c r="AN53"/>
  <c r="AN51"/>
  <c r="AN47"/>
  <c r="AN45"/>
  <c r="AN43"/>
  <c r="AN39"/>
  <c r="AN37"/>
  <c r="AN35"/>
  <c r="AT61"/>
  <c r="AT59"/>
  <c r="AT57"/>
  <c r="AT53"/>
  <c r="AT51"/>
  <c r="AT49"/>
  <c r="AT45"/>
  <c r="AT43"/>
  <c r="AT41"/>
  <c r="AT37"/>
  <c r="AT35"/>
  <c r="AT33"/>
  <c r="I50"/>
  <c r="I42"/>
  <c r="I37"/>
  <c r="AB58"/>
  <c r="AB54"/>
  <c r="AB50"/>
  <c r="AB46"/>
  <c r="AB42"/>
  <c r="AB38"/>
  <c r="AB34"/>
  <c r="AH58"/>
  <c r="AH54"/>
  <c r="AH50"/>
  <c r="AH46"/>
  <c r="AH42"/>
  <c r="AH38"/>
  <c r="AH34"/>
  <c r="AN60"/>
  <c r="AN56"/>
  <c r="AN52"/>
  <c r="AN48"/>
  <c r="AN44"/>
  <c r="AN40"/>
  <c r="AN36"/>
  <c r="AN32"/>
  <c r="AT60"/>
  <c r="AT56"/>
  <c r="AT52"/>
  <c r="AT48"/>
  <c r="AT44"/>
  <c r="AT40"/>
  <c r="AT36"/>
  <c r="AT32"/>
  <c r="BA61"/>
  <c r="BA59"/>
  <c r="BA57"/>
  <c r="BA55"/>
  <c r="BA53"/>
  <c r="BA51"/>
  <c r="BA49"/>
  <c r="BA47"/>
  <c r="BA45"/>
  <c r="BA43"/>
  <c r="BA41"/>
  <c r="BA39"/>
  <c r="BA37"/>
  <c r="BA35"/>
  <c r="BA33"/>
  <c r="BG61"/>
  <c r="BG59"/>
  <c r="BG57"/>
  <c r="BG55"/>
  <c r="BG53"/>
  <c r="BG51"/>
  <c r="BG49"/>
  <c r="BG47"/>
  <c r="BG45"/>
  <c r="BG43"/>
  <c r="BG41"/>
  <c r="BG39"/>
  <c r="BG37"/>
  <c r="BG35"/>
  <c r="BG33"/>
  <c r="AN58"/>
  <c r="AN54"/>
  <c r="AN50"/>
  <c r="AN46"/>
  <c r="AN42"/>
  <c r="AN38"/>
  <c r="AN34"/>
  <c r="AT58"/>
  <c r="AT54"/>
  <c r="AT50"/>
  <c r="AT46"/>
  <c r="AT42"/>
  <c r="AT38"/>
  <c r="AT34"/>
  <c r="BA60"/>
  <c r="BA58"/>
  <c r="BA56"/>
  <c r="BA54"/>
  <c r="BA52"/>
  <c r="BA50"/>
  <c r="BA48"/>
  <c r="BA46"/>
  <c r="BA44"/>
  <c r="BA42"/>
  <c r="BA40"/>
  <c r="BA38"/>
  <c r="BA36"/>
  <c r="BA34"/>
  <c r="BA32"/>
  <c r="BG60"/>
  <c r="BG58"/>
  <c r="BG56"/>
  <c r="BG54"/>
  <c r="BG52"/>
  <c r="BG50"/>
  <c r="BG48"/>
  <c r="BG46"/>
  <c r="BG44"/>
  <c r="BG42"/>
  <c r="BG40"/>
  <c r="BG38"/>
  <c r="BG36"/>
  <c r="BG34"/>
  <c r="BG32"/>
  <c r="BM60"/>
  <c r="BM58"/>
  <c r="BM56"/>
  <c r="BM54"/>
  <c r="BM52"/>
  <c r="BM50"/>
  <c r="BM48"/>
  <c r="BM46"/>
  <c r="BM44"/>
  <c r="BM42"/>
  <c r="BM40"/>
  <c r="BM38"/>
  <c r="BM36"/>
  <c r="BM34"/>
  <c r="BM32"/>
  <c r="BT60"/>
  <c r="BT58"/>
  <c r="BT56"/>
  <c r="BT54"/>
  <c r="BT52"/>
  <c r="BT50"/>
  <c r="BT48"/>
  <c r="BT46"/>
  <c r="BT44"/>
  <c r="BT42"/>
  <c r="BT40"/>
  <c r="BT38"/>
  <c r="BT36"/>
  <c r="BT34"/>
  <c r="BT32"/>
  <c r="BZ60"/>
  <c r="BZ58"/>
  <c r="BZ56"/>
  <c r="BZ54"/>
  <c r="BZ52"/>
  <c r="BZ50"/>
  <c r="BZ48"/>
  <c r="BZ46"/>
  <c r="BZ44"/>
  <c r="BZ42"/>
  <c r="BZ40"/>
  <c r="BZ38"/>
  <c r="BZ36"/>
  <c r="BZ34"/>
  <c r="BZ32"/>
  <c r="CF60"/>
  <c r="CF58"/>
  <c r="CF56"/>
  <c r="CF54"/>
  <c r="CF52"/>
  <c r="CF50"/>
  <c r="CF48"/>
  <c r="CF46"/>
  <c r="CF44"/>
  <c r="CF42"/>
  <c r="CF40"/>
  <c r="CF38"/>
  <c r="CF36"/>
  <c r="CF34"/>
  <c r="CF32"/>
  <c r="CL60"/>
  <c r="CL58"/>
  <c r="CL56"/>
  <c r="CL54"/>
  <c r="CL52"/>
  <c r="CL50"/>
  <c r="CL48"/>
  <c r="CL46"/>
  <c r="CL44"/>
  <c r="CL42"/>
  <c r="CL40"/>
  <c r="CL38"/>
  <c r="CL36"/>
  <c r="CL34"/>
  <c r="CL32"/>
  <c r="CR60"/>
  <c r="CR58"/>
  <c r="CR56"/>
  <c r="CR54"/>
  <c r="CR52"/>
  <c r="CR50"/>
  <c r="CR48"/>
  <c r="CR46"/>
  <c r="CR44"/>
  <c r="CR42"/>
  <c r="CR40"/>
  <c r="CR38"/>
  <c r="CR36"/>
  <c r="CR34"/>
  <c r="BM61"/>
  <c r="BM59"/>
  <c r="BM57"/>
  <c r="BM55"/>
  <c r="BM53"/>
  <c r="BM51"/>
  <c r="BM49"/>
  <c r="BM47"/>
  <c r="BM45"/>
  <c r="BM43"/>
  <c r="BM41"/>
  <c r="BM39"/>
  <c r="BM37"/>
  <c r="BM35"/>
  <c r="BM33"/>
  <c r="BT61"/>
  <c r="BT59"/>
  <c r="BT57"/>
  <c r="BT55"/>
  <c r="BT53"/>
  <c r="BT51"/>
  <c r="BT49"/>
  <c r="BT47"/>
  <c r="BT45"/>
  <c r="BT43"/>
  <c r="BT41"/>
  <c r="BT39"/>
  <c r="BT37"/>
  <c r="BT35"/>
  <c r="BT33"/>
  <c r="BZ61"/>
  <c r="BZ59"/>
  <c r="BZ57"/>
  <c r="BZ55"/>
  <c r="BZ53"/>
  <c r="BZ51"/>
  <c r="BZ49"/>
  <c r="BZ47"/>
  <c r="BZ45"/>
  <c r="BZ43"/>
  <c r="BZ41"/>
  <c r="BZ39"/>
  <c r="BZ37"/>
  <c r="BZ35"/>
  <c r="BZ33"/>
  <c r="CF61"/>
  <c r="CF59"/>
  <c r="CF57"/>
  <c r="CF55"/>
  <c r="CF53"/>
  <c r="CF51"/>
  <c r="CF49"/>
  <c r="CF47"/>
  <c r="CF45"/>
  <c r="CF43"/>
  <c r="CF41"/>
  <c r="CF39"/>
  <c r="CF37"/>
  <c r="CF35"/>
  <c r="CF33"/>
  <c r="CL61"/>
  <c r="CL59"/>
  <c r="CL57"/>
  <c r="CL55"/>
  <c r="CL53"/>
  <c r="CL51"/>
  <c r="CL49"/>
  <c r="CL47"/>
  <c r="CL45"/>
  <c r="CL43"/>
  <c r="CL41"/>
  <c r="CL39"/>
  <c r="CL37"/>
  <c r="CL35"/>
  <c r="CL33"/>
  <c r="CR61"/>
  <c r="CR59"/>
  <c r="CR57"/>
  <c r="CR55"/>
  <c r="CR53"/>
  <c r="CR51"/>
  <c r="CR49"/>
  <c r="CR47"/>
  <c r="CR45"/>
  <c r="CR43"/>
  <c r="CR41"/>
  <c r="CR39"/>
  <c r="CR37"/>
  <c r="CR35"/>
  <c r="CR33"/>
  <c r="CR32"/>
  <c r="CY60"/>
  <c r="CY58"/>
  <c r="CY56"/>
  <c r="CY54"/>
  <c r="CY52"/>
  <c r="CY50"/>
  <c r="CY48"/>
  <c r="CY46"/>
  <c r="CY44"/>
  <c r="CY42"/>
  <c r="CY40"/>
  <c r="CY38"/>
  <c r="CY36"/>
  <c r="CY34"/>
  <c r="CY32"/>
  <c r="DE60"/>
  <c r="DE58"/>
  <c r="DE56"/>
  <c r="DE54"/>
  <c r="DE52"/>
  <c r="DE50"/>
  <c r="DE48"/>
  <c r="DE46"/>
  <c r="DE44"/>
  <c r="DE42"/>
  <c r="DE40"/>
  <c r="DE38"/>
  <c r="DE36"/>
  <c r="DE34"/>
  <c r="DE32"/>
  <c r="DK60"/>
  <c r="DK58"/>
  <c r="DK56"/>
  <c r="DK54"/>
  <c r="DK52"/>
  <c r="DK50"/>
  <c r="DK48"/>
  <c r="DK46"/>
  <c r="DK44"/>
  <c r="DK42"/>
  <c r="DK40"/>
  <c r="DK38"/>
  <c r="DK36"/>
  <c r="DK34"/>
  <c r="DK32"/>
  <c r="CY61"/>
  <c r="CY59"/>
  <c r="CY57"/>
  <c r="CY55"/>
  <c r="CY53"/>
  <c r="CY51"/>
  <c r="CY49"/>
  <c r="CY47"/>
  <c r="CY45"/>
  <c r="CY43"/>
  <c r="CY41"/>
  <c r="CY39"/>
  <c r="CY37"/>
  <c r="CY35"/>
  <c r="CY33"/>
  <c r="DE61"/>
  <c r="DE59"/>
  <c r="DE57"/>
  <c r="DE55"/>
  <c r="DE53"/>
  <c r="DE51"/>
  <c r="DE49"/>
  <c r="DE47"/>
  <c r="DE45"/>
  <c r="DE43"/>
  <c r="DE41"/>
  <c r="DE39"/>
  <c r="DE37"/>
  <c r="DE35"/>
  <c r="DE33"/>
  <c r="DK61"/>
  <c r="DK59"/>
  <c r="DK57"/>
  <c r="DK55"/>
  <c r="DK53"/>
  <c r="DK51"/>
  <c r="DK49"/>
  <c r="DK47"/>
  <c r="DK45"/>
  <c r="DK43"/>
  <c r="DK41"/>
  <c r="DK39"/>
  <c r="DK37"/>
  <c r="DK35"/>
  <c r="DK33"/>
  <c r="I32"/>
  <c r="J33"/>
  <c r="J37"/>
  <c r="J39"/>
  <c r="J41"/>
  <c r="J43"/>
  <c r="J45"/>
  <c r="J47"/>
  <c r="J49"/>
  <c r="J51"/>
  <c r="J53"/>
  <c r="J55"/>
  <c r="J57"/>
  <c r="J59"/>
  <c r="O32"/>
  <c r="O34"/>
  <c r="O36"/>
  <c r="O38"/>
  <c r="O40"/>
  <c r="O42"/>
  <c r="O44"/>
  <c r="O46"/>
  <c r="O48"/>
  <c r="O50"/>
  <c r="O52"/>
  <c r="O54"/>
  <c r="O56"/>
  <c r="O58"/>
  <c r="O60"/>
  <c r="P32"/>
  <c r="P34"/>
  <c r="P36"/>
  <c r="P38"/>
  <c r="P40"/>
  <c r="P42"/>
  <c r="P44"/>
  <c r="P46"/>
  <c r="P48"/>
  <c r="P50"/>
  <c r="P52"/>
  <c r="P54"/>
  <c r="P56"/>
  <c r="P58"/>
  <c r="P60"/>
  <c r="V32"/>
  <c r="V34"/>
  <c r="V38"/>
  <c r="V40"/>
  <c r="V42"/>
  <c r="V44"/>
  <c r="V46"/>
  <c r="V48"/>
  <c r="V50"/>
  <c r="V52"/>
  <c r="V54"/>
  <c r="V56"/>
  <c r="V58"/>
  <c r="V60"/>
  <c r="DZ50"/>
  <c r="DZ58"/>
  <c r="EA32"/>
  <c r="EA34"/>
  <c r="EA36"/>
  <c r="EA38"/>
  <c r="EA40"/>
  <c r="EA42"/>
  <c r="EA44"/>
  <c r="EA46"/>
  <c r="EA48"/>
  <c r="EA50"/>
  <c r="EA52"/>
  <c r="EA54"/>
  <c r="EA56"/>
  <c r="EA58"/>
  <c r="EA60"/>
  <c r="DU34"/>
  <c r="DU42"/>
  <c r="DU50"/>
  <c r="DU58"/>
  <c r="DV32"/>
  <c r="DV34"/>
  <c r="DV36"/>
  <c r="DV38"/>
  <c r="DV40"/>
  <c r="DV42"/>
  <c r="DV44"/>
  <c r="DV46"/>
  <c r="DV48"/>
  <c r="DV50"/>
  <c r="DV52"/>
  <c r="DV54"/>
  <c r="DV56"/>
  <c r="DV58"/>
  <c r="DV60"/>
  <c r="DW32"/>
  <c r="DW34"/>
  <c r="DW36"/>
  <c r="DW38"/>
  <c r="DW40"/>
  <c r="DW42"/>
  <c r="DW44"/>
  <c r="DW46"/>
  <c r="DW48"/>
  <c r="DW50"/>
  <c r="DW52"/>
  <c r="DW54"/>
  <c r="DW56"/>
  <c r="DW58"/>
  <c r="DW60"/>
  <c r="DP34"/>
  <c r="DP42"/>
  <c r="DP50"/>
  <c r="DP58"/>
  <c r="DQ32"/>
  <c r="DQ34"/>
  <c r="DQ36"/>
  <c r="DQ38"/>
  <c r="DQ40"/>
  <c r="DQ42"/>
  <c r="DQ44"/>
  <c r="DQ46"/>
  <c r="DQ48"/>
  <c r="DQ50"/>
  <c r="DQ52"/>
  <c r="DQ54"/>
  <c r="DQ56"/>
  <c r="DQ58"/>
  <c r="DQ60"/>
  <c r="DR32"/>
  <c r="DR34"/>
  <c r="DR36"/>
  <c r="U61"/>
  <c r="U53"/>
  <c r="U45"/>
  <c r="U37"/>
  <c r="N54"/>
  <c r="N48"/>
  <c r="Q48" s="1"/>
  <c r="N38"/>
  <c r="U60"/>
  <c r="U44"/>
  <c r="N55"/>
  <c r="N39"/>
  <c r="H59"/>
  <c r="H53"/>
  <c r="H43"/>
  <c r="H33"/>
  <c r="AA57"/>
  <c r="AA49"/>
  <c r="AA41"/>
  <c r="AA33"/>
  <c r="AG55"/>
  <c r="AG47"/>
  <c r="AG39"/>
  <c r="U58"/>
  <c r="N57"/>
  <c r="H60"/>
  <c r="H44"/>
  <c r="AA58"/>
  <c r="AC58"/>
  <c r="AA42"/>
  <c r="AG54"/>
  <c r="AI54"/>
  <c r="AG38"/>
  <c r="AM57"/>
  <c r="AM49"/>
  <c r="AM41"/>
  <c r="AM33"/>
  <c r="AS55"/>
  <c r="AS47"/>
  <c r="AS39"/>
  <c r="U54"/>
  <c r="N53"/>
  <c r="H54"/>
  <c r="H38"/>
  <c r="AA52"/>
  <c r="AA36"/>
  <c r="AG52"/>
  <c r="AG36"/>
  <c r="AM50"/>
  <c r="AM34"/>
  <c r="AS46"/>
  <c r="AZ61"/>
  <c r="BB61"/>
  <c r="AZ53"/>
  <c r="BB53"/>
  <c r="AZ45"/>
  <c r="AZ37"/>
  <c r="BF59"/>
  <c r="BF51"/>
  <c r="BF43"/>
  <c r="BF35"/>
  <c r="AM52"/>
  <c r="AM36"/>
  <c r="AS52"/>
  <c r="AS36"/>
  <c r="AZ56"/>
  <c r="AZ48"/>
  <c r="AZ40"/>
  <c r="AZ32"/>
  <c r="BF54"/>
  <c r="BF46"/>
  <c r="BF38"/>
  <c r="BL60"/>
  <c r="BL52"/>
  <c r="BL44"/>
  <c r="BL36"/>
  <c r="BS58"/>
  <c r="BS50"/>
  <c r="BS42"/>
  <c r="BS34"/>
  <c r="BY56"/>
  <c r="BY48"/>
  <c r="BY40"/>
  <c r="BY32"/>
  <c r="CE54"/>
  <c r="CE46"/>
  <c r="CE38"/>
  <c r="CK60"/>
  <c r="CK52"/>
  <c r="CK44"/>
  <c r="CK36"/>
  <c r="BL59"/>
  <c r="BL51"/>
  <c r="BL43"/>
  <c r="BL35"/>
  <c r="BS57"/>
  <c r="BS49"/>
  <c r="BS41"/>
  <c r="BS33"/>
  <c r="BY55"/>
  <c r="BY47"/>
  <c r="BY39"/>
  <c r="CE61"/>
  <c r="CE53"/>
  <c r="CE45"/>
  <c r="CE37"/>
  <c r="CK59"/>
  <c r="CK51"/>
  <c r="CK43"/>
  <c r="CK35"/>
  <c r="CQ56"/>
  <c r="CQ48"/>
  <c r="CQ40"/>
  <c r="CQ32"/>
  <c r="CX54"/>
  <c r="CX46"/>
  <c r="CX38"/>
  <c r="DD60"/>
  <c r="DD52"/>
  <c r="DD44"/>
  <c r="DD36"/>
  <c r="DJ58"/>
  <c r="DJ50"/>
  <c r="DJ42"/>
  <c r="DJ34"/>
  <c r="CQ55"/>
  <c r="CQ47"/>
  <c r="CQ39"/>
  <c r="CX61"/>
  <c r="CX53"/>
  <c r="CX45"/>
  <c r="CX37"/>
  <c r="DD59"/>
  <c r="DD51"/>
  <c r="DD43"/>
  <c r="DD35"/>
  <c r="DJ57"/>
  <c r="DJ49"/>
  <c r="DJ41"/>
  <c r="DJ33"/>
  <c r="J57" i="9"/>
  <c r="J55"/>
  <c r="J53"/>
  <c r="J51"/>
  <c r="J49"/>
  <c r="J47"/>
  <c r="J45"/>
  <c r="J43"/>
  <c r="J41"/>
  <c r="J39"/>
  <c r="J37"/>
  <c r="J35"/>
  <c r="J33"/>
  <c r="J56"/>
  <c r="J52"/>
  <c r="J48"/>
  <c r="J44"/>
  <c r="J40"/>
  <c r="J36"/>
  <c r="J32"/>
  <c r="J54"/>
  <c r="J46"/>
  <c r="J38"/>
  <c r="J58"/>
  <c r="J50"/>
  <c r="J42"/>
  <c r="J34"/>
  <c r="AC61" i="8"/>
  <c r="AC59"/>
  <c r="AC57"/>
  <c r="AC55"/>
  <c r="AC53"/>
  <c r="AC51"/>
  <c r="AC49"/>
  <c r="AC47"/>
  <c r="AC45"/>
  <c r="AC43"/>
  <c r="AC41"/>
  <c r="AC39"/>
  <c r="AC37"/>
  <c r="AC35"/>
  <c r="AC33"/>
  <c r="AI61"/>
  <c r="AI59"/>
  <c r="AI57"/>
  <c r="AI55"/>
  <c r="AJ55" s="1"/>
  <c r="AI53"/>
  <c r="AI51"/>
  <c r="AI49"/>
  <c r="AI47"/>
  <c r="AI45"/>
  <c r="AI43"/>
  <c r="AI41"/>
  <c r="AI39"/>
  <c r="AI37"/>
  <c r="AI35"/>
  <c r="AI33"/>
  <c r="AC54"/>
  <c r="AC50"/>
  <c r="AC46"/>
  <c r="AC42"/>
  <c r="AC38"/>
  <c r="AC34"/>
  <c r="AI58"/>
  <c r="AI50"/>
  <c r="AI46"/>
  <c r="AI42"/>
  <c r="AI38"/>
  <c r="AI34"/>
  <c r="AO61"/>
  <c r="AO59"/>
  <c r="AO57"/>
  <c r="AO55"/>
  <c r="AO53"/>
  <c r="AO51"/>
  <c r="AO49"/>
  <c r="AO47"/>
  <c r="AO45"/>
  <c r="AO43"/>
  <c r="AO41"/>
  <c r="AO39"/>
  <c r="AO37"/>
  <c r="AO35"/>
  <c r="AO33"/>
  <c r="AU61"/>
  <c r="AU59"/>
  <c r="AU57"/>
  <c r="AU55"/>
  <c r="AU53"/>
  <c r="AU51"/>
  <c r="AU49"/>
  <c r="AU47"/>
  <c r="AU45"/>
  <c r="AU43"/>
  <c r="AU41"/>
  <c r="AU39"/>
  <c r="AU37"/>
  <c r="AU35"/>
  <c r="AU33"/>
  <c r="AQ57"/>
  <c r="AQ49"/>
  <c r="AQ41"/>
  <c r="AQ33"/>
  <c r="BB59"/>
  <c r="BB57"/>
  <c r="BB55"/>
  <c r="BB51"/>
  <c r="BB49"/>
  <c r="AC60"/>
  <c r="AC56"/>
  <c r="AC52"/>
  <c r="AC48"/>
  <c r="AC44"/>
  <c r="AC40"/>
  <c r="AC36"/>
  <c r="AC32"/>
  <c r="AI60"/>
  <c r="AI56"/>
  <c r="AI52"/>
  <c r="AJ52" s="1"/>
  <c r="AI48"/>
  <c r="AI44"/>
  <c r="AI40"/>
  <c r="AI36"/>
  <c r="AI32"/>
  <c r="AO58"/>
  <c r="AO54"/>
  <c r="AO50"/>
  <c r="AP50" s="1"/>
  <c r="AO46"/>
  <c r="AO42"/>
  <c r="AO38"/>
  <c r="AO34"/>
  <c r="AP34" s="1"/>
  <c r="AU58"/>
  <c r="AU54"/>
  <c r="AU50"/>
  <c r="AU46"/>
  <c r="AU42"/>
  <c r="AU38"/>
  <c r="AU34"/>
  <c r="AQ52"/>
  <c r="AQ36"/>
  <c r="BB58"/>
  <c r="BB54"/>
  <c r="BB50"/>
  <c r="BB47"/>
  <c r="BB45"/>
  <c r="BB43"/>
  <c r="BB41"/>
  <c r="BB39"/>
  <c r="BB37"/>
  <c r="BB35"/>
  <c r="BB33"/>
  <c r="AX57"/>
  <c r="AX49"/>
  <c r="AX41"/>
  <c r="AX33"/>
  <c r="BH61"/>
  <c r="BH59"/>
  <c r="BH57"/>
  <c r="BH55"/>
  <c r="BH53"/>
  <c r="BH51"/>
  <c r="BH49"/>
  <c r="BH47"/>
  <c r="BH45"/>
  <c r="BH43"/>
  <c r="BH41"/>
  <c r="BH39"/>
  <c r="BH37"/>
  <c r="BH35"/>
  <c r="BH33"/>
  <c r="BD59"/>
  <c r="BD57"/>
  <c r="BD55"/>
  <c r="AO60"/>
  <c r="AO56"/>
  <c r="AO52"/>
  <c r="AO48"/>
  <c r="AO44"/>
  <c r="AO40"/>
  <c r="AO36"/>
  <c r="AO32"/>
  <c r="AU60"/>
  <c r="AU56"/>
  <c r="AU52"/>
  <c r="AV52" s="1"/>
  <c r="AU48"/>
  <c r="AU44"/>
  <c r="AU40"/>
  <c r="AU36"/>
  <c r="AU32"/>
  <c r="AQ58"/>
  <c r="AQ54"/>
  <c r="AQ50"/>
  <c r="AQ46"/>
  <c r="AQ42"/>
  <c r="AQ38"/>
  <c r="AQ34"/>
  <c r="BB60"/>
  <c r="BB56"/>
  <c r="BC56" s="1"/>
  <c r="BB52"/>
  <c r="BB48"/>
  <c r="BB46"/>
  <c r="BB44"/>
  <c r="BB42"/>
  <c r="BB40"/>
  <c r="BC40" s="1"/>
  <c r="BB38"/>
  <c r="BB36"/>
  <c r="BB34"/>
  <c r="BB32"/>
  <c r="AX60"/>
  <c r="AX58"/>
  <c r="AX56"/>
  <c r="AX54"/>
  <c r="AX52"/>
  <c r="AX50"/>
  <c r="AX48"/>
  <c r="AX46"/>
  <c r="AX44"/>
  <c r="AX42"/>
  <c r="AX40"/>
  <c r="AX38"/>
  <c r="AX36"/>
  <c r="AX34"/>
  <c r="AX32"/>
  <c r="BH60"/>
  <c r="BH58"/>
  <c r="BH56"/>
  <c r="BH54"/>
  <c r="BI54" s="1"/>
  <c r="BH52"/>
  <c r="BH50"/>
  <c r="BH48"/>
  <c r="BH46"/>
  <c r="BI46" s="1"/>
  <c r="BH44"/>
  <c r="BH42"/>
  <c r="BH40"/>
  <c r="BH38"/>
  <c r="BH36"/>
  <c r="BH34"/>
  <c r="BH32"/>
  <c r="BD60"/>
  <c r="BD58"/>
  <c r="BD56"/>
  <c r="BD54"/>
  <c r="BD52"/>
  <c r="BD50"/>
  <c r="BD48"/>
  <c r="BD46"/>
  <c r="BD44"/>
  <c r="BD42"/>
  <c r="BD40"/>
  <c r="BD38"/>
  <c r="BD36"/>
  <c r="BD34"/>
  <c r="BD32"/>
  <c r="BU60"/>
  <c r="BU58"/>
  <c r="BU56"/>
  <c r="BU54"/>
  <c r="BU52"/>
  <c r="BU50"/>
  <c r="BV50" s="1"/>
  <c r="BU48"/>
  <c r="BU46"/>
  <c r="BU44"/>
  <c r="BU42"/>
  <c r="BV42" s="1"/>
  <c r="BU40"/>
  <c r="BU38"/>
  <c r="BU36"/>
  <c r="BU34"/>
  <c r="BU32"/>
  <c r="BQ60"/>
  <c r="BQ58"/>
  <c r="BQ56"/>
  <c r="BQ54"/>
  <c r="BQ52"/>
  <c r="BQ50"/>
  <c r="BQ48"/>
  <c r="BQ46"/>
  <c r="BQ44"/>
  <c r="BQ42"/>
  <c r="BQ40"/>
  <c r="BQ38"/>
  <c r="BQ36"/>
  <c r="BQ34"/>
  <c r="BQ32"/>
  <c r="CA60"/>
  <c r="CA58"/>
  <c r="CA56"/>
  <c r="CB56" s="1"/>
  <c r="CA54"/>
  <c r="CA52"/>
  <c r="CA50"/>
  <c r="CA48"/>
  <c r="CB48" s="1"/>
  <c r="CA46"/>
  <c r="CA44"/>
  <c r="CA42"/>
  <c r="CA40"/>
  <c r="CA38"/>
  <c r="CA36"/>
  <c r="CA34"/>
  <c r="CA32"/>
  <c r="CG60"/>
  <c r="CG58"/>
  <c r="CG56"/>
  <c r="CG54"/>
  <c r="CH54" s="1"/>
  <c r="CG52"/>
  <c r="CG50"/>
  <c r="CG48"/>
  <c r="CG46"/>
  <c r="CH46" s="1"/>
  <c r="CG44"/>
  <c r="CG42"/>
  <c r="CG40"/>
  <c r="CG38"/>
  <c r="CH38" s="1"/>
  <c r="CG36"/>
  <c r="CG34"/>
  <c r="CG32"/>
  <c r="CM60"/>
  <c r="CM58"/>
  <c r="CM56"/>
  <c r="CM54"/>
  <c r="CM52"/>
  <c r="CM50"/>
  <c r="CM48"/>
  <c r="CM46"/>
  <c r="CM44"/>
  <c r="CN44" s="1"/>
  <c r="CM42"/>
  <c r="CM40"/>
  <c r="CM38"/>
  <c r="CM36"/>
  <c r="CM34"/>
  <c r="CM32"/>
  <c r="CS60"/>
  <c r="CS58"/>
  <c r="CS56"/>
  <c r="CS54"/>
  <c r="CS52"/>
  <c r="CS50"/>
  <c r="CS48"/>
  <c r="CS46"/>
  <c r="CS44"/>
  <c r="CS42"/>
  <c r="CS40"/>
  <c r="CT40" s="1"/>
  <c r="CS38"/>
  <c r="CS36"/>
  <c r="CS34"/>
  <c r="CS32"/>
  <c r="CT32" s="1"/>
  <c r="BD53"/>
  <c r="BD51"/>
  <c r="BD49"/>
  <c r="BD47"/>
  <c r="BD45"/>
  <c r="BD43"/>
  <c r="BD41"/>
  <c r="BD39"/>
  <c r="BD37"/>
  <c r="BD35"/>
  <c r="BD33"/>
  <c r="BU61"/>
  <c r="BU59"/>
  <c r="BU57"/>
  <c r="BU55"/>
  <c r="BU53"/>
  <c r="BU51"/>
  <c r="BU49"/>
  <c r="BV49" s="1"/>
  <c r="BU47"/>
  <c r="BU45"/>
  <c r="BU43"/>
  <c r="BU41"/>
  <c r="BV41" s="1"/>
  <c r="BU39"/>
  <c r="BU37"/>
  <c r="BU35"/>
  <c r="BU33"/>
  <c r="BQ61"/>
  <c r="BQ59"/>
  <c r="BQ57"/>
  <c r="BQ55"/>
  <c r="BQ53"/>
  <c r="BQ51"/>
  <c r="BQ49"/>
  <c r="BQ47"/>
  <c r="BQ45"/>
  <c r="BQ43"/>
  <c r="BQ41"/>
  <c r="BQ39"/>
  <c r="BQ37"/>
  <c r="BQ35"/>
  <c r="BQ33"/>
  <c r="CA61"/>
  <c r="CA59"/>
  <c r="CA57"/>
  <c r="CA55"/>
  <c r="CB55" s="1"/>
  <c r="CA53"/>
  <c r="CA51"/>
  <c r="CA49"/>
  <c r="CA47"/>
  <c r="CB47" s="1"/>
  <c r="CA45"/>
  <c r="CA43"/>
  <c r="CA41"/>
  <c r="CA39"/>
  <c r="CB39" s="1"/>
  <c r="CA37"/>
  <c r="CA35"/>
  <c r="CA33"/>
  <c r="CG61"/>
  <c r="CG59"/>
  <c r="CG57"/>
  <c r="CG55"/>
  <c r="CG53"/>
  <c r="CH53" s="1"/>
  <c r="CG51"/>
  <c r="CG49"/>
  <c r="CG47"/>
  <c r="CG45"/>
  <c r="CH45" s="1"/>
  <c r="CG43"/>
  <c r="CG41"/>
  <c r="CG39"/>
  <c r="CG37"/>
  <c r="CH37" s="1"/>
  <c r="CG35"/>
  <c r="CG33"/>
  <c r="CM61"/>
  <c r="CM59"/>
  <c r="CN59" s="1"/>
  <c r="CM57"/>
  <c r="CM55"/>
  <c r="CM53"/>
  <c r="CM51"/>
  <c r="CN51" s="1"/>
  <c r="CM49"/>
  <c r="CM47"/>
  <c r="CM45"/>
  <c r="CM43"/>
  <c r="CN43" s="1"/>
  <c r="CM41"/>
  <c r="CM39"/>
  <c r="CM37"/>
  <c r="CM35"/>
  <c r="CN35" s="1"/>
  <c r="CM33"/>
  <c r="CS61"/>
  <c r="CS59"/>
  <c r="CS57"/>
  <c r="CS55"/>
  <c r="CT55" s="1"/>
  <c r="CS53"/>
  <c r="CS51"/>
  <c r="CS49"/>
  <c r="CS47"/>
  <c r="CS45"/>
  <c r="CS43"/>
  <c r="CS41"/>
  <c r="CS39"/>
  <c r="CS37"/>
  <c r="CS35"/>
  <c r="CS33"/>
  <c r="CO60"/>
  <c r="CO58"/>
  <c r="CO56"/>
  <c r="CO54"/>
  <c r="CO52"/>
  <c r="CO50"/>
  <c r="CO48"/>
  <c r="CO46"/>
  <c r="CO44"/>
  <c r="CO42"/>
  <c r="CO40"/>
  <c r="CO38"/>
  <c r="CO36"/>
  <c r="CO34"/>
  <c r="CO32"/>
  <c r="CZ60"/>
  <c r="CZ58"/>
  <c r="CZ56"/>
  <c r="CZ54"/>
  <c r="DA54" s="1"/>
  <c r="CZ52"/>
  <c r="CZ50"/>
  <c r="CZ48"/>
  <c r="CZ46"/>
  <c r="CZ44"/>
  <c r="CZ42"/>
  <c r="CZ40"/>
  <c r="CZ38"/>
  <c r="DA38" s="1"/>
  <c r="CZ36"/>
  <c r="CZ34"/>
  <c r="CZ32"/>
  <c r="CV60"/>
  <c r="CV58"/>
  <c r="CV56"/>
  <c r="CV54"/>
  <c r="CV52"/>
  <c r="CV50"/>
  <c r="CV48"/>
  <c r="CV46"/>
  <c r="CV44"/>
  <c r="CV42"/>
  <c r="CV40"/>
  <c r="CV38"/>
  <c r="CV36"/>
  <c r="CV34"/>
  <c r="CV32"/>
  <c r="DF60"/>
  <c r="DG60" s="1"/>
  <c r="DF58"/>
  <c r="DF56"/>
  <c r="DF54"/>
  <c r="DF52"/>
  <c r="DG52" s="1"/>
  <c r="DF50"/>
  <c r="DF48"/>
  <c r="DF46"/>
  <c r="DF44"/>
  <c r="DF42"/>
  <c r="DF40"/>
  <c r="DF38"/>
  <c r="DF36"/>
  <c r="DG36" s="1"/>
  <c r="DF34"/>
  <c r="DF32"/>
  <c r="DL60"/>
  <c r="DL58"/>
  <c r="DM58" s="1"/>
  <c r="DL56"/>
  <c r="DL54"/>
  <c r="DL52"/>
  <c r="DL50"/>
  <c r="DL48"/>
  <c r="DL46"/>
  <c r="DL44"/>
  <c r="DL42"/>
  <c r="DL40"/>
  <c r="DL38"/>
  <c r="DL36"/>
  <c r="DL34"/>
  <c r="DM34" s="1"/>
  <c r="DL32"/>
  <c r="DR60"/>
  <c r="DR58"/>
  <c r="DR56"/>
  <c r="DR54"/>
  <c r="DR52"/>
  <c r="DR50"/>
  <c r="DR48"/>
  <c r="DR46"/>
  <c r="DR44"/>
  <c r="DR42"/>
  <c r="DR40"/>
  <c r="CO61"/>
  <c r="CO59"/>
  <c r="CO57"/>
  <c r="CO55"/>
  <c r="CO53"/>
  <c r="CO51"/>
  <c r="CO49"/>
  <c r="CO47"/>
  <c r="CO45"/>
  <c r="CO43"/>
  <c r="CO41"/>
  <c r="CO39"/>
  <c r="CO37"/>
  <c r="CO35"/>
  <c r="CO33"/>
  <c r="CZ61"/>
  <c r="DA61" s="1"/>
  <c r="CZ59"/>
  <c r="CZ57"/>
  <c r="CZ55"/>
  <c r="CZ53"/>
  <c r="DA53" s="1"/>
  <c r="CZ51"/>
  <c r="CZ49"/>
  <c r="CZ47"/>
  <c r="CZ45"/>
  <c r="DA45" s="1"/>
  <c r="CZ43"/>
  <c r="CZ41"/>
  <c r="CZ39"/>
  <c r="CZ37"/>
  <c r="CZ35"/>
  <c r="CZ33"/>
  <c r="CV61"/>
  <c r="CV59"/>
  <c r="CV57"/>
  <c r="CV55"/>
  <c r="CV53"/>
  <c r="CV51"/>
  <c r="CV49"/>
  <c r="CV47"/>
  <c r="CV45"/>
  <c r="CV43"/>
  <c r="CV41"/>
  <c r="CV39"/>
  <c r="CV37"/>
  <c r="CV35"/>
  <c r="CV33"/>
  <c r="DF61"/>
  <c r="DF59"/>
  <c r="DG59" s="1"/>
  <c r="DF57"/>
  <c r="DF55"/>
  <c r="DF53"/>
  <c r="DF51"/>
  <c r="DG51" s="1"/>
  <c r="DF49"/>
  <c r="DF47"/>
  <c r="DF45"/>
  <c r="DF43"/>
  <c r="DF41"/>
  <c r="DF39"/>
  <c r="DF37"/>
  <c r="DF35"/>
  <c r="DF33"/>
  <c r="DL61"/>
  <c r="DL59"/>
  <c r="DL57"/>
  <c r="DM57" s="1"/>
  <c r="DL55"/>
  <c r="DL53"/>
  <c r="DL51"/>
  <c r="DL49"/>
  <c r="DM49" s="1"/>
  <c r="DL47"/>
  <c r="DL45"/>
  <c r="DL43"/>
  <c r="DL41"/>
  <c r="DL39"/>
  <c r="DL37"/>
  <c r="DL35"/>
  <c r="DL33"/>
  <c r="DR61"/>
  <c r="DR59"/>
  <c r="DR57"/>
  <c r="DR55"/>
  <c r="DR53"/>
  <c r="DR51"/>
  <c r="DR49"/>
  <c r="DR47"/>
  <c r="DR45"/>
  <c r="DR43"/>
  <c r="DR41"/>
  <c r="J32"/>
  <c r="J34"/>
  <c r="J36"/>
  <c r="J38"/>
  <c r="J40"/>
  <c r="J42"/>
  <c r="J44"/>
  <c r="J46"/>
  <c r="J48"/>
  <c r="J50"/>
  <c r="J52"/>
  <c r="J54"/>
  <c r="J56"/>
  <c r="J58"/>
  <c r="J60"/>
  <c r="K60" s="1"/>
  <c r="N32"/>
  <c r="Q32" s="1"/>
  <c r="O33"/>
  <c r="O35"/>
  <c r="O37"/>
  <c r="O39"/>
  <c r="P39"/>
  <c r="O41"/>
  <c r="O43"/>
  <c r="O45"/>
  <c r="O47"/>
  <c r="O49"/>
  <c r="O51"/>
  <c r="O53"/>
  <c r="P53"/>
  <c r="O55"/>
  <c r="P55"/>
  <c r="O57"/>
  <c r="O59"/>
  <c r="O61"/>
  <c r="P33"/>
  <c r="P35"/>
  <c r="P37"/>
  <c r="P41"/>
  <c r="P43"/>
  <c r="P45"/>
  <c r="P47"/>
  <c r="P49"/>
  <c r="P51"/>
  <c r="P57"/>
  <c r="Q57" s="1"/>
  <c r="P59"/>
  <c r="P61"/>
  <c r="V33"/>
  <c r="V35"/>
  <c r="V37"/>
  <c r="V39"/>
  <c r="V41"/>
  <c r="V43"/>
  <c r="V45"/>
  <c r="V47"/>
  <c r="V49"/>
  <c r="V51"/>
  <c r="V53"/>
  <c r="V55"/>
  <c r="V57"/>
  <c r="U57"/>
  <c r="V59"/>
  <c r="V61"/>
  <c r="U41"/>
  <c r="DZ33"/>
  <c r="DZ35"/>
  <c r="DZ37"/>
  <c r="DZ39"/>
  <c r="DZ41"/>
  <c r="DZ43"/>
  <c r="DZ45"/>
  <c r="DZ47"/>
  <c r="DZ49"/>
  <c r="DZ51"/>
  <c r="DZ53"/>
  <c r="DZ55"/>
  <c r="DZ57"/>
  <c r="DZ59"/>
  <c r="DZ61"/>
  <c r="EA33"/>
  <c r="EA35"/>
  <c r="EA37"/>
  <c r="EA39"/>
  <c r="EA41"/>
  <c r="EA43"/>
  <c r="EA45"/>
  <c r="EA47"/>
  <c r="EA49"/>
  <c r="EA51"/>
  <c r="EA53"/>
  <c r="EA55"/>
  <c r="EA57"/>
  <c r="EA59"/>
  <c r="EA61"/>
  <c r="DU33"/>
  <c r="DU35"/>
  <c r="DU37"/>
  <c r="DU39"/>
  <c r="DU41"/>
  <c r="DU43"/>
  <c r="DU45"/>
  <c r="DU47"/>
  <c r="DU49"/>
  <c r="DU51"/>
  <c r="DU53"/>
  <c r="DU55"/>
  <c r="DU57"/>
  <c r="DU59"/>
  <c r="DU61"/>
  <c r="DV33"/>
  <c r="DV35"/>
  <c r="DV37"/>
  <c r="DV39"/>
  <c r="DV41"/>
  <c r="DV43"/>
  <c r="DV45"/>
  <c r="DV47"/>
  <c r="DV49"/>
  <c r="DV51"/>
  <c r="DV53"/>
  <c r="DV55"/>
  <c r="DV57"/>
  <c r="DV59"/>
  <c r="DV61"/>
  <c r="DW33"/>
  <c r="DW35"/>
  <c r="DW37"/>
  <c r="DW39"/>
  <c r="DW41"/>
  <c r="DW43"/>
  <c r="DW45"/>
  <c r="DW47"/>
  <c r="DW49"/>
  <c r="DW51"/>
  <c r="DW53"/>
  <c r="DW55"/>
  <c r="DW57"/>
  <c r="DW59"/>
  <c r="DW61"/>
  <c r="DP33"/>
  <c r="DP35"/>
  <c r="DP37"/>
  <c r="DP39"/>
  <c r="DP41"/>
  <c r="DP43"/>
  <c r="DP45"/>
  <c r="DP47"/>
  <c r="DP49"/>
  <c r="DP51"/>
  <c r="DP53"/>
  <c r="DP55"/>
  <c r="DP57"/>
  <c r="DP59"/>
  <c r="DP61"/>
  <c r="DQ33"/>
  <c r="DQ35"/>
  <c r="DQ37"/>
  <c r="DQ39"/>
  <c r="DQ41"/>
  <c r="DQ43"/>
  <c r="DQ45"/>
  <c r="DQ47"/>
  <c r="DQ49"/>
  <c r="DQ51"/>
  <c r="DQ53"/>
  <c r="DQ55"/>
  <c r="DQ57"/>
  <c r="DQ59"/>
  <c r="DQ61"/>
  <c r="DR33"/>
  <c r="DR35"/>
  <c r="DR37"/>
  <c r="DR39"/>
  <c r="Q54"/>
  <c r="CK40"/>
  <c r="DU32"/>
  <c r="DP32"/>
  <c r="U32"/>
  <c r="BF32"/>
  <c r="CE32"/>
  <c r="CX32"/>
  <c r="BL32"/>
  <c r="CK32"/>
  <c r="DD32"/>
  <c r="AA32"/>
  <c r="AG32"/>
  <c r="AM32"/>
  <c r="AP32" s="1"/>
  <c r="AS32"/>
  <c r="AV32" s="1"/>
  <c r="BS32"/>
  <c r="DJ32"/>
  <c r="DM32" s="1"/>
  <c r="AQ32"/>
  <c r="BS36"/>
  <c r="BV36" s="1"/>
  <c r="DJ36"/>
  <c r="U36"/>
  <c r="H36"/>
  <c r="AZ36"/>
  <c r="BC36" s="1"/>
  <c r="BY36"/>
  <c r="CQ36"/>
  <c r="DZ36"/>
  <c r="DU36"/>
  <c r="DP36"/>
  <c r="N36"/>
  <c r="Q36" s="1"/>
  <c r="BF36"/>
  <c r="BI36" s="1"/>
  <c r="CE36"/>
  <c r="CX36"/>
  <c r="DZ40"/>
  <c r="DU40"/>
  <c r="DP40"/>
  <c r="AA40"/>
  <c r="AD40" s="1"/>
  <c r="AG40"/>
  <c r="AJ40" s="1"/>
  <c r="AM40"/>
  <c r="AS40"/>
  <c r="BF40"/>
  <c r="BI40" s="1"/>
  <c r="CE40"/>
  <c r="CH40" s="1"/>
  <c r="CX40"/>
  <c r="AQ40"/>
  <c r="N40"/>
  <c r="Q40" s="1"/>
  <c r="BL40"/>
  <c r="DD40"/>
  <c r="U40"/>
  <c r="H40"/>
  <c r="BS40"/>
  <c r="DJ40"/>
  <c r="DM40" s="1"/>
  <c r="N44"/>
  <c r="BS44"/>
  <c r="BV44" s="1"/>
  <c r="DJ44"/>
  <c r="AA44"/>
  <c r="AG44"/>
  <c r="AM44"/>
  <c r="AP44" s="1"/>
  <c r="AS44"/>
  <c r="AV44" s="1"/>
  <c r="AZ44"/>
  <c r="BY44"/>
  <c r="CQ44"/>
  <c r="AQ44"/>
  <c r="DZ44"/>
  <c r="DU44"/>
  <c r="DP44"/>
  <c r="BF44"/>
  <c r="CE44"/>
  <c r="CH44" s="1"/>
  <c r="CX44"/>
  <c r="DZ48"/>
  <c r="DU48"/>
  <c r="DP48"/>
  <c r="U48"/>
  <c r="BF48"/>
  <c r="CE48"/>
  <c r="CX48"/>
  <c r="DA48" s="1"/>
  <c r="BL48"/>
  <c r="CK48"/>
  <c r="DD48"/>
  <c r="AA48"/>
  <c r="AG48"/>
  <c r="AM48"/>
  <c r="AP48" s="1"/>
  <c r="AS48"/>
  <c r="AV48" s="1"/>
  <c r="BS48"/>
  <c r="DJ48"/>
  <c r="DM48" s="1"/>
  <c r="AQ48"/>
  <c r="BS52"/>
  <c r="BV52" s="1"/>
  <c r="DJ52"/>
  <c r="U52"/>
  <c r="H52"/>
  <c r="AZ52"/>
  <c r="BC52" s="1"/>
  <c r="BY52"/>
  <c r="CQ52"/>
  <c r="DZ52"/>
  <c r="DU52"/>
  <c r="DP52"/>
  <c r="N52"/>
  <c r="Q52" s="1"/>
  <c r="BF52"/>
  <c r="BI52" s="1"/>
  <c r="CE52"/>
  <c r="CX52"/>
  <c r="DZ56"/>
  <c r="DU56"/>
  <c r="DP56"/>
  <c r="AA56"/>
  <c r="AG56"/>
  <c r="AM56"/>
  <c r="AS56"/>
  <c r="BF56"/>
  <c r="BI56" s="1"/>
  <c r="CE56"/>
  <c r="CH56" s="1"/>
  <c r="CX56"/>
  <c r="AQ56"/>
  <c r="N56"/>
  <c r="Q56" s="1"/>
  <c r="BL56"/>
  <c r="CK56"/>
  <c r="DD56"/>
  <c r="U56"/>
  <c r="H56"/>
  <c r="BS56"/>
  <c r="DJ56"/>
  <c r="DM56" s="1"/>
  <c r="N60"/>
  <c r="Q60" s="1"/>
  <c r="BS60"/>
  <c r="BV60" s="1"/>
  <c r="DJ60"/>
  <c r="AA60"/>
  <c r="AD60" s="1"/>
  <c r="AG60"/>
  <c r="AM60"/>
  <c r="AP60" s="1"/>
  <c r="AS60"/>
  <c r="AZ60"/>
  <c r="BC60" s="1"/>
  <c r="BY60"/>
  <c r="CB60" s="1"/>
  <c r="CQ60"/>
  <c r="CT60" s="1"/>
  <c r="AQ60"/>
  <c r="DZ60"/>
  <c r="DU60"/>
  <c r="DP60"/>
  <c r="BF60"/>
  <c r="CE60"/>
  <c r="CH60" s="1"/>
  <c r="CX60"/>
  <c r="H54" i="9"/>
  <c r="AX39" i="8"/>
  <c r="AX47"/>
  <c r="AX55"/>
  <c r="AQ39"/>
  <c r="AQ47"/>
  <c r="AQ55"/>
  <c r="DJ39"/>
  <c r="DJ47"/>
  <c r="DJ55"/>
  <c r="DD33"/>
  <c r="DD41"/>
  <c r="DD49"/>
  <c r="DD57"/>
  <c r="CX35"/>
  <c r="CX43"/>
  <c r="CX51"/>
  <c r="CX59"/>
  <c r="DA59" s="1"/>
  <c r="CQ37"/>
  <c r="CT37" s="1"/>
  <c r="CQ45"/>
  <c r="CQ53"/>
  <c r="CQ61"/>
  <c r="DD34"/>
  <c r="DG34" s="1"/>
  <c r="DD42"/>
  <c r="DG42" s="1"/>
  <c r="DD50"/>
  <c r="DG50" s="1"/>
  <c r="DD58"/>
  <c r="DG58" s="1"/>
  <c r="CQ38"/>
  <c r="CT38" s="1"/>
  <c r="CQ46"/>
  <c r="CQ54"/>
  <c r="CK33"/>
  <c r="CK41"/>
  <c r="CK49"/>
  <c r="CK57"/>
  <c r="CE35"/>
  <c r="CE43"/>
  <c r="CE51"/>
  <c r="CE59"/>
  <c r="BY37"/>
  <c r="BY45"/>
  <c r="CB45" s="1"/>
  <c r="BY53"/>
  <c r="BY61"/>
  <c r="BS39"/>
  <c r="BS47"/>
  <c r="BS55"/>
  <c r="BV55" s="1"/>
  <c r="BL33"/>
  <c r="BL41"/>
  <c r="BL49"/>
  <c r="BL57"/>
  <c r="CK34"/>
  <c r="CK42"/>
  <c r="CK50"/>
  <c r="CK58"/>
  <c r="CN58" s="1"/>
  <c r="BY38"/>
  <c r="BY46"/>
  <c r="BY54"/>
  <c r="CB54" s="1"/>
  <c r="BL34"/>
  <c r="BL42"/>
  <c r="BL50"/>
  <c r="BL58"/>
  <c r="AZ38"/>
  <c r="BC38" s="1"/>
  <c r="AZ46"/>
  <c r="BC46" s="1"/>
  <c r="AZ54"/>
  <c r="BF33"/>
  <c r="BI33" s="1"/>
  <c r="BF41"/>
  <c r="BI41" s="1"/>
  <c r="BF49"/>
  <c r="BF57"/>
  <c r="AZ35"/>
  <c r="BC35" s="1"/>
  <c r="AZ43"/>
  <c r="BC43" s="1"/>
  <c r="AZ51"/>
  <c r="AZ59"/>
  <c r="AS42"/>
  <c r="AS58"/>
  <c r="AV58" s="1"/>
  <c r="AM46"/>
  <c r="H34"/>
  <c r="H50"/>
  <c r="N45"/>
  <c r="U46"/>
  <c r="AS37"/>
  <c r="AV37" s="1"/>
  <c r="AS45"/>
  <c r="AV45" s="1"/>
  <c r="AS53"/>
  <c r="AV53" s="1"/>
  <c r="AS61"/>
  <c r="AV61" s="1"/>
  <c r="AM39"/>
  <c r="AP39" s="1"/>
  <c r="AM47"/>
  <c r="AP47" s="1"/>
  <c r="AM55"/>
  <c r="AG34"/>
  <c r="AJ34" s="1"/>
  <c r="AG50"/>
  <c r="AJ50" s="1"/>
  <c r="AA38"/>
  <c r="AD38" s="1"/>
  <c r="AA54"/>
  <c r="AD54" s="1"/>
  <c r="N49"/>
  <c r="U50"/>
  <c r="AG37"/>
  <c r="AG45"/>
  <c r="AG53"/>
  <c r="AG61"/>
  <c r="AA39"/>
  <c r="AA47"/>
  <c r="AA55"/>
  <c r="H37"/>
  <c r="K37" s="1"/>
  <c r="H41"/>
  <c r="H47"/>
  <c r="H57"/>
  <c r="N35"/>
  <c r="N51"/>
  <c r="Q51" s="1"/>
  <c r="N42"/>
  <c r="Q42" s="1"/>
  <c r="N58"/>
  <c r="Q58" s="1"/>
  <c r="U35"/>
  <c r="U43"/>
  <c r="U51"/>
  <c r="U59"/>
  <c r="AX37"/>
  <c r="AX45"/>
  <c r="AX53"/>
  <c r="AX61"/>
  <c r="AQ37"/>
  <c r="AQ45"/>
  <c r="AQ53"/>
  <c r="AQ61"/>
  <c r="DJ37"/>
  <c r="DJ45"/>
  <c r="DM45" s="1"/>
  <c r="DJ53"/>
  <c r="DJ61"/>
  <c r="DD39"/>
  <c r="DD47"/>
  <c r="DG47" s="1"/>
  <c r="DD55"/>
  <c r="CX33"/>
  <c r="CX41"/>
  <c r="CX49"/>
  <c r="CX57"/>
  <c r="DA57" s="1"/>
  <c r="CQ35"/>
  <c r="CT35" s="1"/>
  <c r="CQ43"/>
  <c r="CT43" s="1"/>
  <c r="CQ51"/>
  <c r="CT51" s="1"/>
  <c r="CQ59"/>
  <c r="CT59" s="1"/>
  <c r="DJ38"/>
  <c r="DJ46"/>
  <c r="DJ54"/>
  <c r="CX34"/>
  <c r="CX42"/>
  <c r="CX50"/>
  <c r="CX58"/>
  <c r="CK39"/>
  <c r="CN39" s="1"/>
  <c r="CK47"/>
  <c r="CK55"/>
  <c r="CE33"/>
  <c r="CE41"/>
  <c r="CH41" s="1"/>
  <c r="CE49"/>
  <c r="CE57"/>
  <c r="BY35"/>
  <c r="BY43"/>
  <c r="BY51"/>
  <c r="BY59"/>
  <c r="BS37"/>
  <c r="BV37" s="1"/>
  <c r="BS45"/>
  <c r="BV45" s="1"/>
  <c r="BS53"/>
  <c r="BV53" s="1"/>
  <c r="BS61"/>
  <c r="BV61" s="1"/>
  <c r="BL39"/>
  <c r="BL47"/>
  <c r="BL55"/>
  <c r="CE34"/>
  <c r="CE42"/>
  <c r="CH42" s="1"/>
  <c r="CE50"/>
  <c r="CE58"/>
  <c r="BS38"/>
  <c r="BS46"/>
  <c r="BS54"/>
  <c r="BV54" s="1"/>
  <c r="BF34"/>
  <c r="BI34" s="1"/>
  <c r="BF42"/>
  <c r="BI42" s="1"/>
  <c r="BF50"/>
  <c r="BI50" s="1"/>
  <c r="BF58"/>
  <c r="BI58" s="1"/>
  <c r="BF39"/>
  <c r="BF47"/>
  <c r="BF55"/>
  <c r="BI55" s="1"/>
  <c r="AZ33"/>
  <c r="AZ41"/>
  <c r="AZ49"/>
  <c r="AZ57"/>
  <c r="BC57" s="1"/>
  <c r="AS38"/>
  <c r="AV38" s="1"/>
  <c r="AS54"/>
  <c r="AV54" s="1"/>
  <c r="AM42"/>
  <c r="AP42" s="1"/>
  <c r="AM58"/>
  <c r="AP58" s="1"/>
  <c r="H46"/>
  <c r="N37"/>
  <c r="U38"/>
  <c r="AS35"/>
  <c r="AV35" s="1"/>
  <c r="AS43"/>
  <c r="AV43" s="1"/>
  <c r="AS51"/>
  <c r="AS59"/>
  <c r="AM37"/>
  <c r="AP37" s="1"/>
  <c r="AM45"/>
  <c r="AP45" s="1"/>
  <c r="AM53"/>
  <c r="AM61"/>
  <c r="AG46"/>
  <c r="AJ46" s="1"/>
  <c r="AA34"/>
  <c r="AA50"/>
  <c r="N41"/>
  <c r="U42"/>
  <c r="AG35"/>
  <c r="AJ35" s="1"/>
  <c r="AG43"/>
  <c r="AG51"/>
  <c r="AG59"/>
  <c r="AA37"/>
  <c r="AD37" s="1"/>
  <c r="AA45"/>
  <c r="AA53"/>
  <c r="AA61"/>
  <c r="H45"/>
  <c r="H51"/>
  <c r="H61"/>
  <c r="N47"/>
  <c r="Q47" s="1"/>
  <c r="N46"/>
  <c r="Q46" s="1"/>
  <c r="U33"/>
  <c r="U49"/>
  <c r="DP54"/>
  <c r="DP46"/>
  <c r="DP38"/>
  <c r="DU54"/>
  <c r="DU46"/>
  <c r="DU38"/>
  <c r="DZ54"/>
  <c r="DZ46"/>
  <c r="DZ38"/>
  <c r="BD61"/>
  <c r="AX35"/>
  <c r="AX43"/>
  <c r="AX51"/>
  <c r="AX59"/>
  <c r="AQ35"/>
  <c r="AQ43"/>
  <c r="AQ51"/>
  <c r="AQ59"/>
  <c r="DJ35"/>
  <c r="DJ43"/>
  <c r="DJ51"/>
  <c r="DJ59"/>
  <c r="DM59" s="1"/>
  <c r="DD37"/>
  <c r="DD45"/>
  <c r="DD53"/>
  <c r="DD61"/>
  <c r="DG61" s="1"/>
  <c r="CX39"/>
  <c r="CX47"/>
  <c r="CX55"/>
  <c r="DA55" s="1"/>
  <c r="CQ33"/>
  <c r="CQ41"/>
  <c r="CQ49"/>
  <c r="CQ57"/>
  <c r="CT57" s="1"/>
  <c r="DD38"/>
  <c r="DD46"/>
  <c r="DD54"/>
  <c r="CQ34"/>
  <c r="CT34" s="1"/>
  <c r="CQ42"/>
  <c r="CT42" s="1"/>
  <c r="CQ50"/>
  <c r="CT50" s="1"/>
  <c r="CQ58"/>
  <c r="CT58" s="1"/>
  <c r="CK37"/>
  <c r="CN37" s="1"/>
  <c r="CK45"/>
  <c r="CN45" s="1"/>
  <c r="CK53"/>
  <c r="CN53" s="1"/>
  <c r="CK61"/>
  <c r="CN61" s="1"/>
  <c r="CE39"/>
  <c r="CH39" s="1"/>
  <c r="CE47"/>
  <c r="CH47" s="1"/>
  <c r="CE55"/>
  <c r="CH55" s="1"/>
  <c r="BY33"/>
  <c r="CB33" s="1"/>
  <c r="BY41"/>
  <c r="CB41" s="1"/>
  <c r="BY49"/>
  <c r="CB49" s="1"/>
  <c r="BY57"/>
  <c r="CB57" s="1"/>
  <c r="BS35"/>
  <c r="BS43"/>
  <c r="BV43" s="1"/>
  <c r="BS51"/>
  <c r="BV51" s="1"/>
  <c r="BS59"/>
  <c r="BL37"/>
  <c r="BL45"/>
  <c r="BL53"/>
  <c r="BL61"/>
  <c r="CK38"/>
  <c r="CK46"/>
  <c r="CK54"/>
  <c r="CN54" s="1"/>
  <c r="BY34"/>
  <c r="BY42"/>
  <c r="BY50"/>
  <c r="BY58"/>
  <c r="CB58" s="1"/>
  <c r="BL38"/>
  <c r="BL46"/>
  <c r="BL54"/>
  <c r="AZ34"/>
  <c r="AZ42"/>
  <c r="AZ50"/>
  <c r="AZ58"/>
  <c r="BC58" s="1"/>
  <c r="BF37"/>
  <c r="BI37" s="1"/>
  <c r="BF45"/>
  <c r="BF53"/>
  <c r="BF61"/>
  <c r="AZ39"/>
  <c r="BC39" s="1"/>
  <c r="AZ47"/>
  <c r="AZ55"/>
  <c r="AS34"/>
  <c r="AV34" s="1"/>
  <c r="AS50"/>
  <c r="AV50" s="1"/>
  <c r="AM38"/>
  <c r="AM54"/>
  <c r="H42"/>
  <c r="H58"/>
  <c r="N61"/>
  <c r="AS33"/>
  <c r="AS41"/>
  <c r="AV41" s="1"/>
  <c r="AS49"/>
  <c r="AS57"/>
  <c r="AM35"/>
  <c r="AM43"/>
  <c r="AP43" s="1"/>
  <c r="AM51"/>
  <c r="AM59"/>
  <c r="AG42"/>
  <c r="AG58"/>
  <c r="AA46"/>
  <c r="AD46" s="1"/>
  <c r="N33"/>
  <c r="U34"/>
  <c r="AG33"/>
  <c r="AG41"/>
  <c r="AG49"/>
  <c r="AG57"/>
  <c r="AA35"/>
  <c r="AA43"/>
  <c r="AA51"/>
  <c r="AA59"/>
  <c r="H49"/>
  <c r="H55"/>
  <c r="N43"/>
  <c r="Q43" s="1"/>
  <c r="N59"/>
  <c r="N34"/>
  <c r="Q34" s="1"/>
  <c r="N50"/>
  <c r="Q50" s="1"/>
  <c r="U39"/>
  <c r="U47"/>
  <c r="U55"/>
  <c r="H46" i="9"/>
  <c r="DR38" i="8"/>
  <c r="H50" i="9"/>
  <c r="EB32" i="8"/>
  <c r="EB46"/>
  <c r="EB58"/>
  <c r="EB42"/>
  <c r="EB54"/>
  <c r="EB38"/>
  <c r="EB50"/>
  <c r="EB34"/>
  <c r="DZ42"/>
  <c r="H56" i="9"/>
  <c r="H53"/>
  <c r="EB61" i="8"/>
  <c r="EB57"/>
  <c r="EB53"/>
  <c r="EB49"/>
  <c r="EB45"/>
  <c r="EB41"/>
  <c r="EB37"/>
  <c r="EB33"/>
  <c r="H49" i="9"/>
  <c r="H57"/>
  <c r="EB59" i="8"/>
  <c r="EB55"/>
  <c r="EB51"/>
  <c r="EB47"/>
  <c r="EB43"/>
  <c r="EB35"/>
  <c r="H55" i="9"/>
  <c r="EB60" i="8"/>
  <c r="EB56"/>
  <c r="EB52"/>
  <c r="EB48"/>
  <c r="EB44"/>
  <c r="EB40"/>
  <c r="EB39"/>
  <c r="DZ32"/>
  <c r="EB36"/>
  <c r="BC61" l="1"/>
  <c r="AD58"/>
  <c r="DM33"/>
  <c r="DG35"/>
  <c r="CT39"/>
  <c r="BV57"/>
  <c r="BI43"/>
  <c r="BI51"/>
  <c r="BI59"/>
  <c r="BC45"/>
  <c r="AD42"/>
  <c r="DA37"/>
  <c r="DM42"/>
  <c r="DG44"/>
  <c r="CN60"/>
  <c r="CB32"/>
  <c r="DA46"/>
  <c r="CT48"/>
  <c r="BV34"/>
  <c r="BI38"/>
  <c r="AJ36"/>
  <c r="DA47"/>
  <c r="K40"/>
  <c r="BC48"/>
  <c r="AP36"/>
  <c r="AP52"/>
  <c r="AP57"/>
  <c r="DA58"/>
  <c r="Q33"/>
  <c r="DA39"/>
  <c r="BN58"/>
  <c r="BN42"/>
  <c r="BO42" s="1"/>
  <c r="BN59"/>
  <c r="BO59" s="1"/>
  <c r="BN55"/>
  <c r="BN51"/>
  <c r="BO51" s="1"/>
  <c r="BN47"/>
  <c r="BO47" s="1"/>
  <c r="BN43"/>
  <c r="BO43" s="1"/>
  <c r="BN39"/>
  <c r="BN35"/>
  <c r="BO35" s="1"/>
  <c r="BN54"/>
  <c r="BO54" s="1"/>
  <c r="BN50"/>
  <c r="BN46"/>
  <c r="BN38"/>
  <c r="BO38" s="1"/>
  <c r="BN34"/>
  <c r="BN60"/>
  <c r="BO60" s="1"/>
  <c r="BN56"/>
  <c r="BN52"/>
  <c r="BO52" s="1"/>
  <c r="BN48"/>
  <c r="BO48" s="1"/>
  <c r="BN44"/>
  <c r="BN40"/>
  <c r="BN36"/>
  <c r="BO36" s="1"/>
  <c r="BN32"/>
  <c r="BO32" s="1"/>
  <c r="BN57"/>
  <c r="BN53"/>
  <c r="BN49"/>
  <c r="BO49" s="1"/>
  <c r="BN45"/>
  <c r="BO45" s="1"/>
  <c r="BN41"/>
  <c r="BO41" s="1"/>
  <c r="BN37"/>
  <c r="BN33"/>
  <c r="BN61"/>
  <c r="BO61" s="1"/>
  <c r="BO55"/>
  <c r="BI32"/>
  <c r="BO46"/>
  <c r="BO40"/>
  <c r="Q45"/>
  <c r="BO39"/>
  <c r="BO58"/>
  <c r="BO53"/>
  <c r="BO57"/>
  <c r="BO56"/>
  <c r="AP38"/>
  <c r="BV59"/>
  <c r="AP53"/>
  <c r="AV51"/>
  <c r="BI49"/>
  <c r="CB38"/>
  <c r="CN34"/>
  <c r="AV60"/>
  <c r="CH52"/>
  <c r="BC44"/>
  <c r="CT33"/>
  <c r="AP54"/>
  <c r="BC55"/>
  <c r="BO37"/>
  <c r="BV35"/>
  <c r="CT49"/>
  <c r="AP61"/>
  <c r="AV59"/>
  <c r="BI57"/>
  <c r="BC54"/>
  <c r="CB46"/>
  <c r="CN42"/>
  <c r="BI48"/>
  <c r="BC53"/>
  <c r="DA32"/>
  <c r="Q38"/>
  <c r="K49"/>
  <c r="AJ58"/>
  <c r="K42"/>
  <c r="BI61"/>
  <c r="CB50"/>
  <c r="CN46"/>
  <c r="DG53"/>
  <c r="DM51"/>
  <c r="BV46"/>
  <c r="CB35"/>
  <c r="CH33"/>
  <c r="DA49"/>
  <c r="AV42"/>
  <c r="CT61"/>
  <c r="BI60"/>
  <c r="CH48"/>
  <c r="CT44"/>
  <c r="CH32"/>
  <c r="BC47"/>
  <c r="AP46"/>
  <c r="BC49"/>
  <c r="BC59"/>
  <c r="K50"/>
  <c r="BI45"/>
  <c r="CB34"/>
  <c r="DG37"/>
  <c r="DM35"/>
  <c r="CB51"/>
  <c r="CH49"/>
  <c r="CN47"/>
  <c r="DA33"/>
  <c r="BO33"/>
  <c r="CT45"/>
  <c r="DA56"/>
  <c r="CT52"/>
  <c r="DA40"/>
  <c r="CT36"/>
  <c r="BI53"/>
  <c r="CB42"/>
  <c r="CN38"/>
  <c r="DG45"/>
  <c r="DM43"/>
  <c r="Q41"/>
  <c r="BV38"/>
  <c r="CB59"/>
  <c r="CH57"/>
  <c r="CN55"/>
  <c r="DA41"/>
  <c r="CT53"/>
  <c r="BI44"/>
  <c r="CW16"/>
  <c r="BR16"/>
  <c r="AP51"/>
  <c r="AV49"/>
  <c r="BC34"/>
  <c r="DG38"/>
  <c r="BE15"/>
  <c r="AD34"/>
  <c r="BC33"/>
  <c r="CH50"/>
  <c r="DA34"/>
  <c r="DG55"/>
  <c r="DM53"/>
  <c r="AD47"/>
  <c r="AJ45"/>
  <c r="BO34"/>
  <c r="CB53"/>
  <c r="CT46"/>
  <c r="DA35"/>
  <c r="CB52"/>
  <c r="DM52"/>
  <c r="BV48"/>
  <c r="DM44"/>
  <c r="DM36"/>
  <c r="BV32"/>
  <c r="AV57"/>
  <c r="BC42"/>
  <c r="DG46"/>
  <c r="AD50"/>
  <c r="Q37"/>
  <c r="BC41"/>
  <c r="BI39"/>
  <c r="CH58"/>
  <c r="DA42"/>
  <c r="DM61"/>
  <c r="BC51"/>
  <c r="CB61"/>
  <c r="CH59"/>
  <c r="CN57"/>
  <c r="CT54"/>
  <c r="DA43"/>
  <c r="DM60"/>
  <c r="BV56"/>
  <c r="CN56"/>
  <c r="AP56"/>
  <c r="AP40"/>
  <c r="CN40"/>
  <c r="Q59"/>
  <c r="AJ42"/>
  <c r="AP35"/>
  <c r="AV33"/>
  <c r="BC50"/>
  <c r="DG54"/>
  <c r="BI47"/>
  <c r="CH34"/>
  <c r="DA50"/>
  <c r="DG39"/>
  <c r="DM37"/>
  <c r="BO50"/>
  <c r="CN33"/>
  <c r="DA51"/>
  <c r="AV56"/>
  <c r="CN48"/>
  <c r="CB44"/>
  <c r="Q44"/>
  <c r="AV40"/>
  <c r="CN32"/>
  <c r="F34" i="9"/>
  <c r="F32"/>
  <c r="F60"/>
  <c r="F51"/>
  <c r="F53"/>
  <c r="F44"/>
  <c r="F57"/>
  <c r="F31"/>
  <c r="L32" i="8"/>
  <c r="F46"/>
  <c r="F38" i="9"/>
  <c r="F54"/>
  <c r="F46"/>
  <c r="F55"/>
  <c r="F35"/>
  <c r="F39"/>
  <c r="F48"/>
  <c r="F33"/>
  <c r="H44"/>
  <c r="H45"/>
  <c r="H41"/>
  <c r="H37"/>
  <c r="H33"/>
  <c r="H59"/>
  <c r="H40"/>
  <c r="H31"/>
  <c r="H47"/>
  <c r="H42"/>
  <c r="H38"/>
  <c r="H34"/>
  <c r="H36"/>
  <c r="H60"/>
  <c r="H43"/>
  <c r="H39"/>
  <c r="H35"/>
  <c r="H58"/>
  <c r="H32"/>
  <c r="F37"/>
  <c r="F59"/>
  <c r="F43"/>
  <c r="F52"/>
  <c r="F36"/>
  <c r="F41"/>
  <c r="F42"/>
  <c r="F45"/>
  <c r="F47"/>
  <c r="F58"/>
  <c r="F56"/>
  <c r="F40"/>
  <c r="F49"/>
  <c r="F50"/>
  <c r="H32" i="8"/>
  <c r="K32" s="1"/>
  <c r="H48"/>
  <c r="H35"/>
  <c r="H39"/>
  <c r="Q39"/>
  <c r="I33"/>
  <c r="K33" s="1"/>
  <c r="I58"/>
  <c r="K58" s="1"/>
  <c r="AT39"/>
  <c r="AV39" s="1"/>
  <c r="AT47"/>
  <c r="AT55"/>
  <c r="AN33"/>
  <c r="AP33" s="1"/>
  <c r="AN41"/>
  <c r="AP41" s="1"/>
  <c r="AN49"/>
  <c r="AP49" s="1"/>
  <c r="AN59"/>
  <c r="AH44"/>
  <c r="AJ44" s="1"/>
  <c r="AB36"/>
  <c r="AB56"/>
  <c r="AD56" s="1"/>
  <c r="I54"/>
  <c r="K54" s="1"/>
  <c r="AH43"/>
  <c r="AJ43" s="1"/>
  <c r="AH53"/>
  <c r="AJ53" s="1"/>
  <c r="AB33"/>
  <c r="AD33" s="1"/>
  <c r="AB45"/>
  <c r="AD45" s="1"/>
  <c r="AB55"/>
  <c r="AD55" s="1"/>
  <c r="I36"/>
  <c r="I56"/>
  <c r="K56" s="1"/>
  <c r="I47"/>
  <c r="K47" s="1"/>
  <c r="I57"/>
  <c r="K57" s="1"/>
  <c r="AH60"/>
  <c r="AJ60" s="1"/>
  <c r="AB52"/>
  <c r="AD52" s="1"/>
  <c r="I46"/>
  <c r="K46" s="1"/>
  <c r="AH39"/>
  <c r="AH51"/>
  <c r="AJ51" s="1"/>
  <c r="AH61"/>
  <c r="AJ61" s="1"/>
  <c r="AB41"/>
  <c r="AD41" s="1"/>
  <c r="AB53"/>
  <c r="AD53" s="1"/>
  <c r="I34"/>
  <c r="K34" s="1"/>
  <c r="I48"/>
  <c r="I45"/>
  <c r="K45" s="1"/>
  <c r="I55"/>
  <c r="K55" s="1"/>
  <c r="AH56"/>
  <c r="AJ56" s="1"/>
  <c r="AB44"/>
  <c r="AD44" s="1"/>
  <c r="I39"/>
  <c r="AH37"/>
  <c r="AJ37" s="1"/>
  <c r="AH47"/>
  <c r="AJ47" s="1"/>
  <c r="AH59"/>
  <c r="AJ59" s="1"/>
  <c r="AB39"/>
  <c r="AD39" s="1"/>
  <c r="AB49"/>
  <c r="AD49" s="1"/>
  <c r="AB61"/>
  <c r="AD61" s="1"/>
  <c r="I44"/>
  <c r="K44" s="1"/>
  <c r="I41"/>
  <c r="K41" s="1"/>
  <c r="V36"/>
  <c r="I35"/>
  <c r="J61"/>
  <c r="K61" s="1"/>
  <c r="S34"/>
  <c r="J35"/>
  <c r="F32"/>
  <c r="Y36"/>
  <c r="F33"/>
  <c r="Y57"/>
  <c r="AP59"/>
  <c r="H48" i="9"/>
  <c r="BC32" i="8"/>
  <c r="AV36"/>
  <c r="AJ38"/>
  <c r="BI35"/>
  <c r="AD57"/>
  <c r="CW14"/>
  <c r="CP15"/>
  <c r="DG49"/>
  <c r="DM47"/>
  <c r="DZ34"/>
  <c r="Q61"/>
  <c r="CW15"/>
  <c r="CT41"/>
  <c r="DM54"/>
  <c r="CH51"/>
  <c r="DG41"/>
  <c r="DM39"/>
  <c r="K36"/>
  <c r="DG32"/>
  <c r="AV47"/>
  <c r="AV55"/>
  <c r="K53"/>
  <c r="CP17"/>
  <c r="DM38"/>
  <c r="Q35"/>
  <c r="BV39"/>
  <c r="CB37"/>
  <c r="CH35"/>
  <c r="CN41"/>
  <c r="DG57"/>
  <c r="DM55"/>
  <c r="DA60"/>
  <c r="DG56"/>
  <c r="DA52"/>
  <c r="DG48"/>
  <c r="DA44"/>
  <c r="BV40"/>
  <c r="CH36"/>
  <c r="BE17"/>
  <c r="CB43"/>
  <c r="DM46"/>
  <c r="Q49"/>
  <c r="CN50"/>
  <c r="BV47"/>
  <c r="CH43"/>
  <c r="CN49"/>
  <c r="DG33"/>
  <c r="DG40"/>
  <c r="DA36"/>
  <c r="CB36"/>
  <c r="AD36"/>
  <c r="DM41"/>
  <c r="DG43"/>
  <c r="BV33"/>
  <c r="AV46"/>
  <c r="CN52"/>
  <c r="BC37"/>
  <c r="BR15"/>
  <c r="AY17"/>
  <c r="CP16"/>
  <c r="CT56"/>
  <c r="CB40"/>
  <c r="BV58"/>
  <c r="BO44"/>
  <c r="BE16"/>
  <c r="Q55"/>
  <c r="DM50"/>
  <c r="CT47"/>
  <c r="CH61"/>
  <c r="CN36"/>
  <c r="AJ39"/>
  <c r="AJ54"/>
  <c r="BR17"/>
  <c r="Q53"/>
  <c r="AN55"/>
  <c r="AP55" s="1"/>
  <c r="AH32"/>
  <c r="AJ32" s="1"/>
  <c r="AH48"/>
  <c r="AJ48" s="1"/>
  <c r="AB32"/>
  <c r="AD32" s="1"/>
  <c r="AB48"/>
  <c r="AD48" s="1"/>
  <c r="AH33"/>
  <c r="AJ33" s="1"/>
  <c r="AH41"/>
  <c r="AJ41" s="1"/>
  <c r="AH49"/>
  <c r="AJ49" s="1"/>
  <c r="AH57"/>
  <c r="AJ57" s="1"/>
  <c r="AB35"/>
  <c r="AD35" s="1"/>
  <c r="AB43"/>
  <c r="AD43" s="1"/>
  <c r="AB51"/>
  <c r="AD51" s="1"/>
  <c r="AB59"/>
  <c r="AD59" s="1"/>
  <c r="I38"/>
  <c r="K38" s="1"/>
  <c r="I52"/>
  <c r="K52" s="1"/>
  <c r="I43"/>
  <c r="K43" s="1"/>
  <c r="I51"/>
  <c r="K51" s="1"/>
  <c r="I59"/>
  <c r="K59" s="1"/>
  <c r="S38"/>
  <c r="S59"/>
  <c r="S55"/>
  <c r="S51"/>
  <c r="S47"/>
  <c r="S43"/>
  <c r="W61"/>
  <c r="X61" s="1"/>
  <c r="W57"/>
  <c r="X57" s="1"/>
  <c r="W53"/>
  <c r="X53" s="1"/>
  <c r="W49"/>
  <c r="X49" s="1"/>
  <c r="W45"/>
  <c r="X45" s="1"/>
  <c r="W41"/>
  <c r="X41" s="1"/>
  <c r="W37"/>
  <c r="X37" s="1"/>
  <c r="W33"/>
  <c r="X33" s="1"/>
  <c r="S39"/>
  <c r="S35"/>
  <c r="S60"/>
  <c r="S56"/>
  <c r="S52"/>
  <c r="S48"/>
  <c r="S44"/>
  <c r="S40"/>
  <c r="W58"/>
  <c r="X58" s="1"/>
  <c r="W54"/>
  <c r="X54" s="1"/>
  <c r="W50"/>
  <c r="X50" s="1"/>
  <c r="W46"/>
  <c r="X46" s="1"/>
  <c r="W42"/>
  <c r="X42" s="1"/>
  <c r="W38"/>
  <c r="X38" s="1"/>
  <c r="W34"/>
  <c r="X34" s="1"/>
  <c r="AY16"/>
  <c r="AR15"/>
  <c r="S36"/>
  <c r="S61"/>
  <c r="S57"/>
  <c r="S53"/>
  <c r="S49"/>
  <c r="S45"/>
  <c r="S41"/>
  <c r="W59"/>
  <c r="X59" s="1"/>
  <c r="W55"/>
  <c r="X55" s="1"/>
  <c r="W51"/>
  <c r="X51" s="1"/>
  <c r="W47"/>
  <c r="X47" s="1"/>
  <c r="W43"/>
  <c r="X43" s="1"/>
  <c r="W39"/>
  <c r="X39" s="1"/>
  <c r="W35"/>
  <c r="X35" s="1"/>
  <c r="AR17"/>
  <c r="S37"/>
  <c r="S33"/>
  <c r="S58"/>
  <c r="S54"/>
  <c r="S50"/>
  <c r="S46"/>
  <c r="S42"/>
  <c r="W60"/>
  <c r="X60" s="1"/>
  <c r="W56"/>
  <c r="X56" s="1"/>
  <c r="W52"/>
  <c r="X52" s="1"/>
  <c r="W48"/>
  <c r="X48" s="1"/>
  <c r="W44"/>
  <c r="X44" s="1"/>
  <c r="W40"/>
  <c r="X40" s="1"/>
  <c r="W36"/>
  <c r="X36" s="1"/>
  <c r="H52" i="9"/>
  <c r="H51"/>
  <c r="AR16" i="8"/>
  <c r="AY15"/>
  <c r="W32"/>
  <c r="X32" s="1"/>
  <c r="F36"/>
  <c r="F40"/>
  <c r="F44"/>
  <c r="F48"/>
  <c r="F52"/>
  <c r="F56"/>
  <c r="F60"/>
  <c r="L34"/>
  <c r="L38"/>
  <c r="L42"/>
  <c r="L46"/>
  <c r="L50"/>
  <c r="L54"/>
  <c r="L58"/>
  <c r="Y35"/>
  <c r="Y39"/>
  <c r="Y43"/>
  <c r="Y47"/>
  <c r="Y51"/>
  <c r="Y55"/>
  <c r="Y59"/>
  <c r="AE33"/>
  <c r="AE37"/>
  <c r="AE41"/>
  <c r="AE45"/>
  <c r="AE49"/>
  <c r="AE53"/>
  <c r="AE57"/>
  <c r="AE61"/>
  <c r="AK35"/>
  <c r="AK39"/>
  <c r="AK43"/>
  <c r="AK47"/>
  <c r="AK51"/>
  <c r="AK55"/>
  <c r="AK59"/>
  <c r="BJ33"/>
  <c r="BJ37"/>
  <c r="BJ41"/>
  <c r="BJ45"/>
  <c r="BJ49"/>
  <c r="BJ53"/>
  <c r="BJ57"/>
  <c r="BJ61"/>
  <c r="BW35"/>
  <c r="BW39"/>
  <c r="BW43"/>
  <c r="BW47"/>
  <c r="BW51"/>
  <c r="BW55"/>
  <c r="BW59"/>
  <c r="CC33"/>
  <c r="CC37"/>
  <c r="CC41"/>
  <c r="CC45"/>
  <c r="CC49"/>
  <c r="CC53"/>
  <c r="CC57"/>
  <c r="CC61"/>
  <c r="CI35"/>
  <c r="CI39"/>
  <c r="CI43"/>
  <c r="CI47"/>
  <c r="CI51"/>
  <c r="CI55"/>
  <c r="CI59"/>
  <c r="DB33"/>
  <c r="DB37"/>
  <c r="DB41"/>
  <c r="DB45"/>
  <c r="DB49"/>
  <c r="DB53"/>
  <c r="DB57"/>
  <c r="DB61"/>
  <c r="DH35"/>
  <c r="S32"/>
  <c r="F37"/>
  <c r="F41"/>
  <c r="F45"/>
  <c r="F49"/>
  <c r="F53"/>
  <c r="F57"/>
  <c r="F61"/>
  <c r="L35"/>
  <c r="L39"/>
  <c r="L43"/>
  <c r="L47"/>
  <c r="L51"/>
  <c r="L55"/>
  <c r="L59"/>
  <c r="Y32"/>
  <c r="Y40"/>
  <c r="Y44"/>
  <c r="Y48"/>
  <c r="Y52"/>
  <c r="Y56"/>
  <c r="Y60"/>
  <c r="AE34"/>
  <c r="AE38"/>
  <c r="AE42"/>
  <c r="AE46"/>
  <c r="AE50"/>
  <c r="AE54"/>
  <c r="AE58"/>
  <c r="AK32"/>
  <c r="AK36"/>
  <c r="AK40"/>
  <c r="AK44"/>
  <c r="AK48"/>
  <c r="AK52"/>
  <c r="AK56"/>
  <c r="AK60"/>
  <c r="BJ34"/>
  <c r="BJ38"/>
  <c r="BJ42"/>
  <c r="BJ46"/>
  <c r="BJ50"/>
  <c r="BJ54"/>
  <c r="BJ58"/>
  <c r="BW32"/>
  <c r="BW36"/>
  <c r="BW40"/>
  <c r="BW44"/>
  <c r="BW48"/>
  <c r="BW52"/>
  <c r="F34"/>
  <c r="F38"/>
  <c r="F42"/>
  <c r="F50"/>
  <c r="F54"/>
  <c r="F58"/>
  <c r="L36"/>
  <c r="L40"/>
  <c r="L44"/>
  <c r="L48"/>
  <c r="L52"/>
  <c r="L56"/>
  <c r="L60"/>
  <c r="Y33"/>
  <c r="Y37"/>
  <c r="Y41"/>
  <c r="Y45"/>
  <c r="Y49"/>
  <c r="Y53"/>
  <c r="Y61"/>
  <c r="AE35"/>
  <c r="AE39"/>
  <c r="AE43"/>
  <c r="AE47"/>
  <c r="AE51"/>
  <c r="AE55"/>
  <c r="AE59"/>
  <c r="AK33"/>
  <c r="AK37"/>
  <c r="AK41"/>
  <c r="AK45"/>
  <c r="AK49"/>
  <c r="AK53"/>
  <c r="AK57"/>
  <c r="AK61"/>
  <c r="BJ35"/>
  <c r="BJ39"/>
  <c r="BJ43"/>
  <c r="BJ47"/>
  <c r="BJ51"/>
  <c r="BJ55"/>
  <c r="BJ59"/>
  <c r="BW33"/>
  <c r="BW37"/>
  <c r="BW41"/>
  <c r="BW45"/>
  <c r="BW49"/>
  <c r="BW53"/>
  <c r="BW57"/>
  <c r="BW61"/>
  <c r="CC35"/>
  <c r="CC39"/>
  <c r="CC43"/>
  <c r="CC47"/>
  <c r="CC51"/>
  <c r="CC55"/>
  <c r="CC59"/>
  <c r="CI33"/>
  <c r="CI37"/>
  <c r="CI41"/>
  <c r="CI45"/>
  <c r="CI49"/>
  <c r="CI53"/>
  <c r="CI57"/>
  <c r="CI61"/>
  <c r="DB35"/>
  <c r="DB39"/>
  <c r="DB43"/>
  <c r="DB47"/>
  <c r="DB51"/>
  <c r="DB55"/>
  <c r="DB59"/>
  <c r="DH33"/>
  <c r="DH37"/>
  <c r="DX60"/>
  <c r="DX56"/>
  <c r="DX52"/>
  <c r="DX48"/>
  <c r="DX44"/>
  <c r="DX40"/>
  <c r="DX36"/>
  <c r="DX32"/>
  <c r="DS58"/>
  <c r="DS54"/>
  <c r="DS50"/>
  <c r="DS46"/>
  <c r="DS42"/>
  <c r="DS38"/>
  <c r="DS34"/>
  <c r="DN60"/>
  <c r="DN56"/>
  <c r="DN52"/>
  <c r="DN48"/>
  <c r="DN44"/>
  <c r="DN40"/>
  <c r="DN36"/>
  <c r="DN32"/>
  <c r="DH58"/>
  <c r="DH54"/>
  <c r="DH50"/>
  <c r="DH46"/>
  <c r="DH42"/>
  <c r="DH38"/>
  <c r="DB60"/>
  <c r="DB52"/>
  <c r="DB44"/>
  <c r="DB36"/>
  <c r="CI58"/>
  <c r="CI50"/>
  <c r="CI42"/>
  <c r="CI34"/>
  <c r="CC56"/>
  <c r="CC48"/>
  <c r="CC40"/>
  <c r="CC32"/>
  <c r="BW54"/>
  <c r="BW38"/>
  <c r="BJ52"/>
  <c r="BJ36"/>
  <c r="AK50"/>
  <c r="AK34"/>
  <c r="AE48"/>
  <c r="AE32"/>
  <c r="Y46"/>
  <c r="L57"/>
  <c r="L41"/>
  <c r="F55"/>
  <c r="F39"/>
  <c r="DX59"/>
  <c r="DX55"/>
  <c r="DX51"/>
  <c r="DX47"/>
  <c r="DX43"/>
  <c r="DX39"/>
  <c r="DX35"/>
  <c r="DS61"/>
  <c r="DS57"/>
  <c r="DS53"/>
  <c r="DS49"/>
  <c r="DS45"/>
  <c r="DS41"/>
  <c r="DS37"/>
  <c r="DS33"/>
  <c r="DN59"/>
  <c r="DN55"/>
  <c r="DN51"/>
  <c r="DN47"/>
  <c r="DN43"/>
  <c r="DN39"/>
  <c r="DN35"/>
  <c r="DH61"/>
  <c r="DH57"/>
  <c r="DH53"/>
  <c r="DH49"/>
  <c r="DH45"/>
  <c r="DH41"/>
  <c r="DH36"/>
  <c r="DB58"/>
  <c r="DB50"/>
  <c r="DB42"/>
  <c r="DB34"/>
  <c r="CI56"/>
  <c r="CI48"/>
  <c r="CI40"/>
  <c r="CI32"/>
  <c r="CC54"/>
  <c r="CC46"/>
  <c r="CC38"/>
  <c r="BW60"/>
  <c r="BW50"/>
  <c r="BW34"/>
  <c r="BJ48"/>
  <c r="BJ32"/>
  <c r="AK46"/>
  <c r="AE60"/>
  <c r="AE44"/>
  <c r="Y58"/>
  <c r="Y42"/>
  <c r="L53"/>
  <c r="L37"/>
  <c r="F51"/>
  <c r="F35"/>
  <c r="DX58"/>
  <c r="DX54"/>
  <c r="DX50"/>
  <c r="DX46"/>
  <c r="DX42"/>
  <c r="DX38"/>
  <c r="DX34"/>
  <c r="DS60"/>
  <c r="DS56"/>
  <c r="DS52"/>
  <c r="DS48"/>
  <c r="DS44"/>
  <c r="DS40"/>
  <c r="DS36"/>
  <c r="DS32"/>
  <c r="DN58"/>
  <c r="DN54"/>
  <c r="DN50"/>
  <c r="DN46"/>
  <c r="DN42"/>
  <c r="DN38"/>
  <c r="DN34"/>
  <c r="DH60"/>
  <c r="DH56"/>
  <c r="DH52"/>
  <c r="DH48"/>
  <c r="DH44"/>
  <c r="DH40"/>
  <c r="DH34"/>
  <c r="DB56"/>
  <c r="DB48"/>
  <c r="DB40"/>
  <c r="DB32"/>
  <c r="CI54"/>
  <c r="CI46"/>
  <c r="CI38"/>
  <c r="CC60"/>
  <c r="CC52"/>
  <c r="CC44"/>
  <c r="CC36"/>
  <c r="BW58"/>
  <c r="BW46"/>
  <c r="BJ60"/>
  <c r="BJ44"/>
  <c r="AK58"/>
  <c r="AK42"/>
  <c r="AE56"/>
  <c r="AE40"/>
  <c r="Y54"/>
  <c r="Y38"/>
  <c r="L49"/>
  <c r="L33"/>
  <c r="F47"/>
  <c r="DX61"/>
  <c r="DX57"/>
  <c r="DX53"/>
  <c r="DX49"/>
  <c r="DX45"/>
  <c r="DX41"/>
  <c r="DX37"/>
  <c r="DX33"/>
  <c r="DS59"/>
  <c r="DS55"/>
  <c r="DS51"/>
  <c r="DS47"/>
  <c r="DS43"/>
  <c r="DS39"/>
  <c r="DS35"/>
  <c r="DN61"/>
  <c r="DN57"/>
  <c r="DN53"/>
  <c r="DN49"/>
  <c r="DN45"/>
  <c r="DN41"/>
  <c r="DN37"/>
  <c r="DN33"/>
  <c r="DH59"/>
  <c r="DH55"/>
  <c r="DH51"/>
  <c r="DH47"/>
  <c r="DH43"/>
  <c r="DH39"/>
  <c r="DH32"/>
  <c r="DB54"/>
  <c r="DB46"/>
  <c r="DB38"/>
  <c r="CI60"/>
  <c r="CI52"/>
  <c r="CI44"/>
  <c r="CI36"/>
  <c r="CC58"/>
  <c r="CC50"/>
  <c r="CC42"/>
  <c r="CC34"/>
  <c r="BW56"/>
  <c r="BW42"/>
  <c r="BJ56"/>
  <c r="BJ40"/>
  <c r="AK54"/>
  <c r="AK38"/>
  <c r="AE52"/>
  <c r="AE36"/>
  <c r="Y50"/>
  <c r="Y34"/>
  <c r="L61"/>
  <c r="L45"/>
  <c r="F59"/>
  <c r="F43"/>
  <c r="G10" l="1"/>
  <c r="G12"/>
  <c r="G11"/>
  <c r="K48"/>
  <c r="K39"/>
  <c r="K35"/>
  <c r="G16" i="9"/>
  <c r="G17"/>
  <c r="G18"/>
  <c r="DI14" i="8"/>
  <c r="DI15"/>
  <c r="DI16"/>
  <c r="DT15"/>
  <c r="DT16"/>
  <c r="DT14"/>
  <c r="CJ17"/>
  <c r="AL16"/>
  <c r="AL15"/>
  <c r="AF17"/>
  <c r="AF16"/>
  <c r="AF15"/>
  <c r="CD16"/>
  <c r="CD15"/>
  <c r="DY14"/>
  <c r="DY15"/>
  <c r="DY16"/>
  <c r="Z17"/>
  <c r="BX16"/>
  <c r="BX15"/>
  <c r="BK17"/>
  <c r="BK15"/>
  <c r="BK16"/>
  <c r="CJ15"/>
  <c r="CJ16"/>
  <c r="DO14"/>
  <c r="DO15"/>
  <c r="DO16"/>
  <c r="AL17"/>
  <c r="T15"/>
  <c r="T16"/>
  <c r="CD17"/>
  <c r="DC14"/>
  <c r="DC15"/>
  <c r="DC16"/>
  <c r="BX17"/>
  <c r="Z16"/>
  <c r="Z15"/>
  <c r="T17"/>
</calcChain>
</file>

<file path=xl/sharedStrings.xml><?xml version="1.0" encoding="utf-8"?>
<sst xmlns="http://schemas.openxmlformats.org/spreadsheetml/2006/main" count="431" uniqueCount="101">
  <si>
    <t>Название</t>
  </si>
  <si>
    <t>Индекс</t>
  </si>
  <si>
    <t>Расстояние, км</t>
  </si>
  <si>
    <t>Затраты на ОТ работника (ведущий специалист)в час, руб.</t>
  </si>
  <si>
    <t>Денежные средства, предусмотренные на ОТ работника в год, руб.</t>
  </si>
  <si>
    <t>Количество рабочих часов в год, ч.</t>
  </si>
  <si>
    <t>Затраты на ОТ водителя в час, руб.</t>
  </si>
  <si>
    <t>Денежные средства, предусмотренные на ОТ водителя в год, руб.</t>
  </si>
  <si>
    <t>Кол-во рабочих часов в год, ч.</t>
  </si>
  <si>
    <t>Затраты на ГСМ на 1 км, руб.</t>
  </si>
  <si>
    <t>Пробег ТС за год, км</t>
  </si>
  <si>
    <t>Затраты на амортизацию на 1 км пробега, руб.</t>
  </si>
  <si>
    <t>Амортизациооный фонд на ТС, руб.</t>
  </si>
  <si>
    <t>Пробег ТС, км</t>
  </si>
  <si>
    <t>Средняя скорость, км/ч</t>
  </si>
  <si>
    <t>Стоимость 1 листа, руб.</t>
  </si>
  <si>
    <t>Количество листов в упаковке, шт.</t>
  </si>
  <si>
    <t>Затраты на печать, копирование и сканирование документов на 1 лист, руб</t>
  </si>
  <si>
    <t>Стоимость тонера</t>
  </si>
  <si>
    <t>Производительность тонера, шт.</t>
  </si>
  <si>
    <t>Количество листов, шт.</t>
  </si>
  <si>
    <t>Время, ч</t>
  </si>
  <si>
    <t>Время в пути (туда-обратно), ч</t>
  </si>
  <si>
    <t>Цена услуги, руб.</t>
  </si>
  <si>
    <t>Выдача справок о наличии (отсутствии) судимости и (или) факта уголовного преследования либо о прекращении уголовного преследования</t>
  </si>
  <si>
    <t>Выдача государственного сертификата на материнский (семейный) капитал</t>
  </si>
  <si>
    <t>Сумма затрат на бензин, руб</t>
  </si>
  <si>
    <t xml:space="preserve">Стоимость 1 упаковки, руб. </t>
  </si>
  <si>
    <t>Назначение ежемесячного пособия семьям, имеющим пятерых и более детей</t>
  </si>
  <si>
    <t>Предоставление средств областного материнского (семейного) капитала</t>
  </si>
  <si>
    <t>Минимум</t>
  </si>
  <si>
    <t>Максимум</t>
  </si>
  <si>
    <t>Средняя</t>
  </si>
  <si>
    <t>Рассмотрение  заявления о распоряжении средствами (частью средств) материнского (семейного) капитала</t>
  </si>
  <si>
    <t>Предоставление мер социальной поддержки по оплате жилого помещения  и коммунальных услуг отдельным категориям граждан в Омской области</t>
  </si>
  <si>
    <t>Назначение единовременного пособия при рождении двоих и более детей</t>
  </si>
  <si>
    <t>Назначение  пособия на ребенка</t>
  </si>
  <si>
    <t xml:space="preserve">Выезд к получателю государственных и муниципальных услуг для приема заявлений и документов, необходимых для предоставления государственных и муниципальных услуг </t>
  </si>
  <si>
    <t>Выдача, замена паспортов гражданина Российской Федерации, удостоверяющих личность гражданина Российской Федерации  на территории Российской Федерации</t>
  </si>
  <si>
    <t>Оформление и выдача  паспортов  гражданина Российской Федерации, удостоверяющих личность гражданина Российской Федерации за пределами территории Российской Федерации</t>
  </si>
  <si>
    <t>Регистрационный учет граждан Российской Федерации по месту пребывания  и по месту жительства в пределах Российской Федерации (в части приема и выдачи документов о регистрации и снятии граждан Российской Федерации с регистрационного учета по месту пребывания и по месту жительства в пределах Российской Федерации)</t>
  </si>
  <si>
    <t>Осуществление миграционного учета иностранных граждан и лиц без гражданства в Российской Федерации (в части приема уведомления о прибытии иностранного гражданина или лица без гражданства в место пребывания и предоставления отметки о приеме уведомления)</t>
  </si>
  <si>
    <t>Государственный кадастровый учет недвижимого имущества и (или) государственная регистрация прав на недвижимое имущество</t>
  </si>
  <si>
    <t>в том числе</t>
  </si>
  <si>
    <t>затраты на подготовку рабочего места</t>
  </si>
  <si>
    <t>затраты на прием пакета документов</t>
  </si>
  <si>
    <t>затраты на транспортные расходы</t>
  </si>
  <si>
    <t>Павлоградское городское поселение</t>
  </si>
  <si>
    <t>Нивское сельское поселение</t>
  </si>
  <si>
    <t>Южное сельское поселение</t>
  </si>
  <si>
    <t>Ново-Уральское сельское поселение</t>
  </si>
  <si>
    <t>Тихвинское сельское поселение</t>
  </si>
  <si>
    <t>Логиновское сельское поселение</t>
  </si>
  <si>
    <t>Хорошковское сельское поселение</t>
  </si>
  <si>
    <t>Богодуховское сельское поселение</t>
  </si>
  <si>
    <t>Юрьевское сельское поселение</t>
  </si>
  <si>
    <t>Милоградовское сельское поселение</t>
  </si>
  <si>
    <t>Павлоградка</t>
  </si>
  <si>
    <t>Явлено-Покровка</t>
  </si>
  <si>
    <t>Бердовка</t>
  </si>
  <si>
    <t>Назаровка</t>
  </si>
  <si>
    <t>Южное</t>
  </si>
  <si>
    <t>Раздольное</t>
  </si>
  <si>
    <t>Степное</t>
  </si>
  <si>
    <t>Ново-Уральск</t>
  </si>
  <si>
    <t>Пашенная Роща</t>
  </si>
  <si>
    <t>Золотухино</t>
  </si>
  <si>
    <t>Никитовка</t>
  </si>
  <si>
    <t>Тихвинка</t>
  </si>
  <si>
    <t>Топольки</t>
  </si>
  <si>
    <t>Кирибай</t>
  </si>
  <si>
    <t>Краснодарка</t>
  </si>
  <si>
    <t>Логиновка</t>
  </si>
  <si>
    <t>Семяновка</t>
  </si>
  <si>
    <t>Константиноградка</t>
  </si>
  <si>
    <t>Божедаровка</t>
  </si>
  <si>
    <t>Ярмоклеевка</t>
  </si>
  <si>
    <t>Хорошки</t>
  </si>
  <si>
    <t>Глинкино</t>
  </si>
  <si>
    <t>Ясная Поляна</t>
  </si>
  <si>
    <t>Кохановка</t>
  </si>
  <si>
    <t>Богодуховка</t>
  </si>
  <si>
    <t>Юрьевка</t>
  </si>
  <si>
    <t>Белоусовка</t>
  </si>
  <si>
    <t>Дувановка</t>
  </si>
  <si>
    <t>Милоградовка</t>
  </si>
  <si>
    <t>Кайдаул</t>
  </si>
  <si>
    <t>Поселение, деревня</t>
  </si>
  <si>
    <t>Государственная услуга по предоставлению сведений, содержащихся в Едином государственном реестре недвижимости (за один объект)</t>
  </si>
  <si>
    <t>Предоставление субсидий на оплату жилого помещения и коммунальных услуг</t>
  </si>
  <si>
    <t xml:space="preserve">Предоставление ежемесячной (ежегодной) денежной выплаты многодетным семьям  </t>
  </si>
  <si>
    <t>Регистрация многодетной семьи (учет в составе многодетной семьи) для получения мер социальной поддержки</t>
  </si>
  <si>
    <t xml:space="preserve">Предоставление государственной услуги в сфере переданных полномочий Российской Федерации по назначению государственных пособий гражданам, имеющих детей
</t>
  </si>
  <si>
    <t>Предоставление отдельным категориям граждан дополнительной меры социальной поддержки в виде денежного эквивалента расходов (скидки) на уплату взноса на капитальный ремонт общего имущества в многоквартирном доме (для граждан старше 70-80 лет)</t>
  </si>
  <si>
    <t>Стоимость 1 упаковки, руб. (на основании  торгов)</t>
  </si>
  <si>
    <r>
      <t xml:space="preserve">Выезд к получателю государственных и муниципальных услуг для </t>
    </r>
    <r>
      <rPr>
        <sz val="24"/>
        <color indexed="60"/>
        <rFont val="Times New Roman"/>
        <family val="1"/>
        <charset val="204"/>
      </rPr>
      <t>выдачи</t>
    </r>
    <r>
      <rPr>
        <sz val="24"/>
        <color indexed="8"/>
        <rFont val="Times New Roman"/>
        <family val="1"/>
        <charset val="204"/>
      </rPr>
      <t xml:space="preserve"> результатов предоставления государственных и муниципальных услуг </t>
    </r>
  </si>
  <si>
    <t>Стоимость выдачи полученных результатов (всего)</t>
  </si>
  <si>
    <t>в том числе:</t>
  </si>
  <si>
    <t>Адрес</t>
  </si>
  <si>
    <t>Выплата страховых пенсий, накопительной пенсии и пенсии по госудраственному пенсионному обеспечению</t>
  </si>
  <si>
    <t xml:space="preserve">Назначение ежемесячных денежных выплат отдельным категориям граждан 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</si>
</sst>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4"/>
      <color indexed="6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2" borderId="1" xfId="0" applyFont="1" applyFill="1" applyBorder="1"/>
    <xf numFmtId="4" fontId="2" fillId="2" borderId="2" xfId="0" applyNumberFormat="1" applyFont="1" applyFill="1" applyBorder="1"/>
    <xf numFmtId="4" fontId="1" fillId="2" borderId="3" xfId="0" applyNumberFormat="1" applyFont="1" applyFill="1" applyBorder="1"/>
    <xf numFmtId="0" fontId="1" fillId="2" borderId="0" xfId="0" applyFont="1" applyFill="1"/>
    <xf numFmtId="0" fontId="1" fillId="2" borderId="0" xfId="0" applyFont="1" applyFill="1" applyBorder="1"/>
    <xf numFmtId="4" fontId="1" fillId="2" borderId="0" xfId="0" applyNumberFormat="1" applyFont="1" applyFill="1" applyBorder="1"/>
    <xf numFmtId="4" fontId="1" fillId="2" borderId="1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6" fillId="2" borderId="1" xfId="0" applyFont="1" applyFill="1" applyBorder="1"/>
    <xf numFmtId="0" fontId="4" fillId="2" borderId="4" xfId="0" applyFont="1" applyFill="1" applyBorder="1"/>
    <xf numFmtId="0" fontId="1" fillId="2" borderId="5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4" fontId="2" fillId="2" borderId="2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7" xfId="0" applyFont="1" applyFill="1" applyBorder="1"/>
    <xf numFmtId="0" fontId="1" fillId="2" borderId="8" xfId="0" applyFont="1" applyFill="1" applyBorder="1"/>
    <xf numFmtId="164" fontId="1" fillId="2" borderId="7" xfId="0" applyNumberFormat="1" applyFont="1" applyFill="1" applyBorder="1"/>
    <xf numFmtId="0" fontId="1" fillId="2" borderId="3" xfId="0" applyFont="1" applyFill="1" applyBorder="1"/>
    <xf numFmtId="4" fontId="1" fillId="2" borderId="7" xfId="0" applyNumberFormat="1" applyFont="1" applyFill="1" applyBorder="1"/>
    <xf numFmtId="0" fontId="1" fillId="2" borderId="9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6" fillId="2" borderId="1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/>
    <xf numFmtId="0" fontId="2" fillId="2" borderId="1" xfId="0" applyFont="1" applyFill="1" applyBorder="1" applyAlignment="1"/>
    <xf numFmtId="0" fontId="6" fillId="2" borderId="11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/>
    <xf numFmtId="4" fontId="1" fillId="2" borderId="13" xfId="0" applyNumberFormat="1" applyFont="1" applyFill="1" applyBorder="1"/>
    <xf numFmtId="4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4" fontId="1" fillId="2" borderId="13" xfId="0" applyNumberFormat="1" applyFont="1" applyFill="1" applyBorder="1" applyAlignment="1"/>
    <xf numFmtId="4" fontId="6" fillId="2" borderId="13" xfId="0" applyNumberFormat="1" applyFont="1" applyFill="1" applyBorder="1" applyAlignment="1"/>
    <xf numFmtId="0" fontId="9" fillId="2" borderId="0" xfId="0" applyFont="1" applyFill="1" applyBorder="1"/>
    <xf numFmtId="4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2" borderId="14" xfId="0" applyNumberFormat="1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4" xfId="0" applyFont="1" applyBorder="1"/>
    <xf numFmtId="0" fontId="10" fillId="0" borderId="15" xfId="0" applyFont="1" applyBorder="1"/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Fill="1" applyBorder="1"/>
    <xf numFmtId="0" fontId="10" fillId="0" borderId="16" xfId="0" applyFont="1" applyFill="1" applyBorder="1"/>
    <xf numFmtId="4" fontId="10" fillId="0" borderId="17" xfId="0" applyNumberFormat="1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4" fontId="10" fillId="0" borderId="10" xfId="0" applyNumberFormat="1" applyFont="1" applyFill="1" applyBorder="1" applyAlignment="1">
      <alignment horizontal="center"/>
    </xf>
    <xf numFmtId="4" fontId="10" fillId="0" borderId="18" xfId="0" applyNumberFormat="1" applyFont="1" applyFill="1" applyBorder="1" applyAlignment="1">
      <alignment horizontal="center"/>
    </xf>
    <xf numFmtId="0" fontId="6" fillId="2" borderId="0" xfId="0" applyFont="1" applyFill="1"/>
    <xf numFmtId="4" fontId="9" fillId="2" borderId="0" xfId="0" applyNumberFormat="1" applyFont="1" applyFill="1" applyBorder="1"/>
    <xf numFmtId="2" fontId="1" fillId="2" borderId="0" xfId="0" applyNumberFormat="1" applyFont="1" applyFill="1"/>
    <xf numFmtId="2" fontId="1" fillId="2" borderId="0" xfId="0" applyNumberFormat="1" applyFont="1" applyFill="1" applyBorder="1"/>
    <xf numFmtId="0" fontId="6" fillId="2" borderId="0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4" fontId="1" fillId="2" borderId="0" xfId="0" applyNumberFormat="1" applyFont="1" applyFill="1"/>
    <xf numFmtId="164" fontId="1" fillId="2" borderId="18" xfId="0" applyNumberFormat="1" applyFont="1" applyFill="1" applyBorder="1"/>
    <xf numFmtId="4" fontId="2" fillId="2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9" fillId="0" borderId="0" xfId="0" applyFont="1" applyFill="1" applyBorder="1"/>
    <xf numFmtId="4" fontId="9" fillId="0" borderId="0" xfId="0" applyNumberFormat="1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/>
    <xf numFmtId="0" fontId="1" fillId="0" borderId="1" xfId="0" applyFont="1" applyFill="1" applyBorder="1"/>
    <xf numFmtId="0" fontId="1" fillId="0" borderId="1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2" fontId="1" fillId="0" borderId="1" xfId="0" applyNumberFormat="1" applyFont="1" applyFill="1" applyBorder="1"/>
    <xf numFmtId="0" fontId="1" fillId="2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0" xfId="0" applyFill="1"/>
    <xf numFmtId="0" fontId="1" fillId="2" borderId="13" xfId="0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5" xfId="0" applyFont="1" applyBorder="1"/>
    <xf numFmtId="0" fontId="1" fillId="0" borderId="4" xfId="0" applyFont="1" applyBorder="1" applyAlignment="1">
      <alignment wrapText="1"/>
    </xf>
    <xf numFmtId="0" fontId="1" fillId="0" borderId="1" xfId="0" applyFont="1" applyBorder="1"/>
    <xf numFmtId="0" fontId="1" fillId="0" borderId="4" xfId="0" applyFont="1" applyBorder="1"/>
    <xf numFmtId="4" fontId="1" fillId="0" borderId="10" xfId="0" applyNumberFormat="1" applyFont="1" applyFill="1" applyBorder="1" applyAlignment="1">
      <alignment horizontal="center"/>
    </xf>
    <xf numFmtId="0" fontId="1" fillId="0" borderId="16" xfId="0" applyFont="1" applyFill="1" applyBorder="1"/>
    <xf numFmtId="4" fontId="1" fillId="0" borderId="18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/>
    <xf numFmtId="3" fontId="1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3" fontId="1" fillId="2" borderId="2" xfId="0" applyNumberFormat="1" applyFont="1" applyFill="1" applyBorder="1"/>
    <xf numFmtId="3" fontId="1" fillId="2" borderId="3" xfId="0" applyNumberFormat="1" applyFont="1" applyFill="1" applyBorder="1"/>
    <xf numFmtId="3" fontId="1" fillId="2" borderId="7" xfId="0" applyNumberFormat="1" applyFont="1" applyFill="1" applyBorder="1"/>
    <xf numFmtId="3" fontId="0" fillId="2" borderId="2" xfId="0" applyNumberFormat="1" applyFill="1" applyBorder="1"/>
    <xf numFmtId="3" fontId="0" fillId="2" borderId="3" xfId="0" applyNumberFormat="1" applyFill="1" applyBorder="1"/>
    <xf numFmtId="3" fontId="0" fillId="2" borderId="7" xfId="0" applyNumberFormat="1" applyFill="1" applyBorder="1"/>
    <xf numFmtId="3" fontId="1" fillId="2" borderId="10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/>
    </xf>
    <xf numFmtId="3" fontId="6" fillId="2" borderId="13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1" fontId="1" fillId="2" borderId="13" xfId="0" applyNumberFormat="1" applyFont="1" applyFill="1" applyBorder="1"/>
    <xf numFmtId="0" fontId="5" fillId="2" borderId="23" xfId="0" applyNumberFormat="1" applyFont="1" applyFill="1" applyBorder="1" applyAlignment="1">
      <alignment horizontal="center" vertical="center" wrapText="1"/>
    </xf>
    <xf numFmtId="0" fontId="5" fillId="2" borderId="24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left"/>
    </xf>
    <xf numFmtId="0" fontId="1" fillId="2" borderId="34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3" fillId="2" borderId="3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14" fillId="2" borderId="10" xfId="0" applyNumberFormat="1" applyFont="1" applyFill="1" applyBorder="1" applyAlignment="1">
      <alignment horizontal="center" vertical="center" wrapText="1"/>
    </xf>
    <xf numFmtId="0" fontId="14" fillId="2" borderId="13" xfId="0" applyNumberFormat="1" applyFont="1" applyFill="1" applyBorder="1" applyAlignment="1">
      <alignment horizontal="center" vertical="center" wrapText="1"/>
    </xf>
    <xf numFmtId="0" fontId="13" fillId="2" borderId="10" xfId="0" applyNumberFormat="1" applyFont="1" applyFill="1" applyBorder="1" applyAlignment="1">
      <alignment horizontal="center" vertical="center" wrapText="1"/>
    </xf>
    <xf numFmtId="0" fontId="13" fillId="2" borderId="13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/>
    </xf>
    <xf numFmtId="3" fontId="1" fillId="2" borderId="14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horizontal="center" vertical="center" wrapText="1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EB65"/>
  <sheetViews>
    <sheetView topLeftCell="A28" zoomScale="70" zoomScaleNormal="70" workbookViewId="0">
      <pane xSplit="5" topLeftCell="DO1" activePane="topRight" state="frozen"/>
      <selection pane="topRight" activeCell="DX32" sqref="DX32:EB61"/>
    </sheetView>
  </sheetViews>
  <sheetFormatPr defaultColWidth="9.140625" defaultRowHeight="15"/>
  <cols>
    <col min="1" max="1" width="22.85546875" style="4" customWidth="1"/>
    <col min="2" max="2" width="14.28515625" style="4" customWidth="1"/>
    <col min="3" max="3" width="41" style="4" customWidth="1"/>
    <col min="4" max="4" width="23.28515625" style="4" customWidth="1"/>
    <col min="5" max="6" width="22.85546875" style="4" customWidth="1"/>
    <col min="7" max="7" width="19.42578125" style="4" customWidth="1"/>
    <col min="8" max="8" width="18.5703125" style="4" customWidth="1"/>
    <col min="9" max="9" width="21" style="4" customWidth="1"/>
    <col min="10" max="10" width="18.7109375" style="4" customWidth="1"/>
    <col min="11" max="11" width="18.7109375" style="4" hidden="1" customWidth="1"/>
    <col min="12" max="12" width="22.28515625" style="4" customWidth="1"/>
    <col min="13" max="13" width="9.85546875" style="4" customWidth="1"/>
    <col min="14" max="14" width="17.42578125" style="4" customWidth="1"/>
    <col min="15" max="15" width="17" style="4" customWidth="1"/>
    <col min="16" max="16" width="18.5703125" style="4" customWidth="1"/>
    <col min="17" max="17" width="13.5703125" style="4" hidden="1" customWidth="1"/>
    <col min="18" max="18" width="9.85546875" style="4" hidden="1" customWidth="1"/>
    <col min="19" max="19" width="22.28515625" style="4" customWidth="1"/>
    <col min="20" max="20" width="9.85546875" style="4" customWidth="1"/>
    <col min="21" max="21" width="17" style="4" customWidth="1"/>
    <col min="22" max="22" width="21.42578125" style="4" customWidth="1"/>
    <col min="23" max="23" width="19.28515625" style="4" customWidth="1"/>
    <col min="24" max="24" width="9.85546875" style="4" hidden="1" customWidth="1"/>
    <col min="25" max="25" width="22.28515625" style="4" customWidth="1"/>
    <col min="26" max="26" width="9.85546875" style="4" customWidth="1"/>
    <col min="27" max="27" width="17" style="59" customWidth="1"/>
    <col min="28" max="28" width="21.42578125" style="4" customWidth="1"/>
    <col min="29" max="29" width="19.28515625" style="4" customWidth="1"/>
    <col min="30" max="30" width="11.140625" style="4" hidden="1" customWidth="1"/>
    <col min="31" max="31" width="22.28515625" style="4" customWidth="1"/>
    <col min="32" max="32" width="9.85546875" style="4" customWidth="1"/>
    <col min="33" max="33" width="17" style="4" customWidth="1"/>
    <col min="34" max="34" width="21.42578125" style="4" customWidth="1"/>
    <col min="35" max="35" width="19.28515625" style="4" customWidth="1"/>
    <col min="36" max="36" width="11.140625" style="4" hidden="1" customWidth="1"/>
    <col min="37" max="37" width="22.28515625" style="4" customWidth="1"/>
    <col min="38" max="38" width="9.85546875" style="4" customWidth="1"/>
    <col min="39" max="39" width="17" style="4" customWidth="1"/>
    <col min="40" max="40" width="21.42578125" style="4" customWidth="1"/>
    <col min="41" max="41" width="19.28515625" style="4" customWidth="1"/>
    <col min="42" max="42" width="11.140625" style="4" hidden="1" customWidth="1"/>
    <col min="43" max="43" width="22.28515625" style="4" hidden="1" customWidth="1"/>
    <col min="44" max="44" width="9.85546875" style="4" hidden="1" customWidth="1"/>
    <col min="45" max="45" width="17" style="4" hidden="1" customWidth="1"/>
    <col min="46" max="46" width="21.42578125" style="4" hidden="1" customWidth="1"/>
    <col min="47" max="47" width="19.28515625" style="4" hidden="1" customWidth="1"/>
    <col min="48" max="49" width="11.140625" style="4" hidden="1" customWidth="1"/>
    <col min="50" max="50" width="22.28515625" style="4" hidden="1" customWidth="1"/>
    <col min="51" max="51" width="9.85546875" style="4" hidden="1" customWidth="1"/>
    <col min="52" max="52" width="17" style="4" hidden="1" customWidth="1"/>
    <col min="53" max="53" width="21.42578125" style="4" hidden="1" customWidth="1"/>
    <col min="54" max="54" width="19.28515625" style="4" hidden="1" customWidth="1"/>
    <col min="55" max="55" width="11.140625" style="4" hidden="1" customWidth="1"/>
    <col min="56" max="56" width="22.28515625" style="4" hidden="1" customWidth="1"/>
    <col min="57" max="57" width="9.85546875" style="4" hidden="1" customWidth="1"/>
    <col min="58" max="58" width="17" style="4" hidden="1" customWidth="1"/>
    <col min="59" max="59" width="21.42578125" style="4" hidden="1" customWidth="1"/>
    <col min="60" max="60" width="19.28515625" style="4" hidden="1" customWidth="1"/>
    <col min="61" max="61" width="11.140625" style="4" hidden="1" customWidth="1"/>
    <col min="62" max="62" width="22.28515625" style="4" customWidth="1"/>
    <col min="63" max="63" width="9.85546875" style="4" customWidth="1"/>
    <col min="64" max="64" width="17" style="4" customWidth="1"/>
    <col min="65" max="65" width="21.42578125" style="4" customWidth="1"/>
    <col min="66" max="66" width="19.28515625" style="4" customWidth="1"/>
    <col min="67" max="68" width="11.140625" style="4" hidden="1" customWidth="1"/>
    <col min="69" max="69" width="22.28515625" style="4" hidden="1" customWidth="1"/>
    <col min="70" max="70" width="9.85546875" style="4" hidden="1" customWidth="1"/>
    <col min="71" max="71" width="17" style="4" hidden="1" customWidth="1"/>
    <col min="72" max="72" width="21.42578125" style="4" hidden="1" customWidth="1"/>
    <col min="73" max="73" width="19.28515625" style="4" hidden="1" customWidth="1"/>
    <col min="74" max="74" width="11.140625" style="4" hidden="1" customWidth="1"/>
    <col min="75" max="75" width="22.28515625" style="4" customWidth="1"/>
    <col min="76" max="76" width="9.85546875" style="4" customWidth="1"/>
    <col min="77" max="77" width="17" style="4" customWidth="1"/>
    <col min="78" max="78" width="21.42578125" style="4" customWidth="1"/>
    <col min="79" max="79" width="19.28515625" style="4" customWidth="1"/>
    <col min="80" max="80" width="11.140625" style="4" hidden="1" customWidth="1"/>
    <col min="81" max="81" width="22.28515625" style="4" customWidth="1"/>
    <col min="82" max="82" width="9.85546875" style="4" customWidth="1"/>
    <col min="83" max="83" width="17" style="4" customWidth="1"/>
    <col min="84" max="84" width="21.42578125" style="4" customWidth="1"/>
    <col min="85" max="85" width="19.28515625" style="4" customWidth="1"/>
    <col min="86" max="86" width="11.140625" style="4" hidden="1" customWidth="1"/>
    <col min="87" max="87" width="22.28515625" style="4" customWidth="1"/>
    <col min="88" max="88" width="9.85546875" style="4" customWidth="1"/>
    <col min="89" max="89" width="17" style="4" customWidth="1"/>
    <col min="90" max="90" width="21.42578125" style="4" customWidth="1"/>
    <col min="91" max="91" width="19.28515625" style="4" customWidth="1"/>
    <col min="92" max="92" width="11.140625" style="4" hidden="1" customWidth="1"/>
    <col min="93" max="93" width="22.28515625" style="4" hidden="1" customWidth="1"/>
    <col min="94" max="94" width="9.85546875" style="4" hidden="1" customWidth="1"/>
    <col min="95" max="95" width="17" style="4" hidden="1" customWidth="1"/>
    <col min="96" max="96" width="21.42578125" style="4" hidden="1" customWidth="1"/>
    <col min="97" max="97" width="19.28515625" style="4" hidden="1" customWidth="1"/>
    <col min="98" max="99" width="11.140625" style="4" hidden="1" customWidth="1"/>
    <col min="100" max="100" width="22.28515625" style="4" hidden="1" customWidth="1"/>
    <col min="101" max="101" width="9.85546875" style="4" hidden="1" customWidth="1"/>
    <col min="102" max="102" width="17" style="4" hidden="1" customWidth="1"/>
    <col min="103" max="103" width="21.42578125" style="4" hidden="1" customWidth="1"/>
    <col min="104" max="104" width="19.28515625" style="4" hidden="1" customWidth="1"/>
    <col min="105" max="105" width="11.140625" style="4" hidden="1" customWidth="1"/>
    <col min="106" max="106" width="22.28515625" style="4" customWidth="1"/>
    <col min="107" max="107" width="9.85546875" style="4" customWidth="1"/>
    <col min="108" max="108" width="17" style="4" customWidth="1"/>
    <col min="109" max="109" width="21.42578125" style="4" customWidth="1"/>
    <col min="110" max="110" width="19.28515625" style="4" customWidth="1"/>
    <col min="111" max="111" width="11.140625" style="4" hidden="1" customWidth="1"/>
    <col min="112" max="112" width="21.7109375" style="4" customWidth="1"/>
    <col min="113" max="113" width="11.28515625" style="4" customWidth="1"/>
    <col min="114" max="114" width="17" style="4" customWidth="1"/>
    <col min="115" max="115" width="21.42578125" style="4" customWidth="1"/>
    <col min="116" max="116" width="19.28515625" style="4" customWidth="1"/>
    <col min="117" max="117" width="11.140625" style="4" hidden="1" customWidth="1"/>
    <col min="118" max="118" width="21.7109375" style="74" customWidth="1"/>
    <col min="119" max="119" width="11.28515625" style="74" customWidth="1"/>
    <col min="120" max="120" width="17" style="74" customWidth="1"/>
    <col min="121" max="121" width="21.42578125" style="74" customWidth="1"/>
    <col min="122" max="122" width="19.28515625" style="74" customWidth="1"/>
    <col min="123" max="123" width="21.7109375" style="74" customWidth="1"/>
    <col min="124" max="124" width="11.28515625" style="74" customWidth="1"/>
    <col min="125" max="125" width="17" style="74" customWidth="1"/>
    <col min="126" max="126" width="21.42578125" style="74" customWidth="1"/>
    <col min="127" max="127" width="19.28515625" style="74" customWidth="1"/>
    <col min="128" max="128" width="21.7109375" style="74" customWidth="1"/>
    <col min="129" max="129" width="11.28515625" style="74" customWidth="1"/>
    <col min="130" max="130" width="17" style="74" customWidth="1"/>
    <col min="131" max="131" width="21.42578125" style="74" customWidth="1"/>
    <col min="132" max="132" width="19.28515625" style="74" customWidth="1"/>
    <col min="133" max="16384" width="9.140625" style="4"/>
  </cols>
  <sheetData>
    <row r="1" spans="1:130" ht="15.75" thickBot="1"/>
    <row r="2" spans="1:130">
      <c r="A2" s="143" t="s">
        <v>3</v>
      </c>
      <c r="B2" s="144"/>
      <c r="C2" s="144"/>
      <c r="D2" s="14">
        <f>(D3/D4)</f>
        <v>274.6425618999495</v>
      </c>
    </row>
    <row r="3" spans="1:130">
      <c r="A3" s="145" t="s">
        <v>4</v>
      </c>
      <c r="B3" s="146"/>
      <c r="C3" s="147"/>
      <c r="D3" s="15">
        <v>543517.63</v>
      </c>
    </row>
    <row r="4" spans="1:130" ht="15.75" thickBot="1">
      <c r="A4" s="148" t="s">
        <v>5</v>
      </c>
      <c r="B4" s="149"/>
      <c r="C4" s="149"/>
      <c r="D4" s="16">
        <v>1979</v>
      </c>
    </row>
    <row r="5" spans="1:130" ht="15.75" thickBot="1">
      <c r="A5" s="150"/>
      <c r="B5" s="150"/>
      <c r="C5" s="150"/>
    </row>
    <row r="6" spans="1:130">
      <c r="A6" s="151" t="s">
        <v>6</v>
      </c>
      <c r="B6" s="152"/>
      <c r="C6" s="153"/>
      <c r="D6" s="14">
        <f>(D7/D8)</f>
        <v>218.17730166750886</v>
      </c>
    </row>
    <row r="7" spans="1:130">
      <c r="A7" s="145" t="s">
        <v>7</v>
      </c>
      <c r="B7" s="146"/>
      <c r="C7" s="147"/>
      <c r="D7" s="3">
        <v>431772.88</v>
      </c>
    </row>
    <row r="8" spans="1:130" ht="15.75" thickBot="1">
      <c r="A8" s="156" t="s">
        <v>8</v>
      </c>
      <c r="B8" s="157"/>
      <c r="C8" s="158"/>
      <c r="D8" s="17">
        <v>1979</v>
      </c>
    </row>
    <row r="9" spans="1:130" ht="15.75" thickBot="1"/>
    <row r="10" spans="1:130" ht="15.75" thickBot="1">
      <c r="A10" s="159" t="s">
        <v>14</v>
      </c>
      <c r="B10" s="160"/>
      <c r="C10" s="161"/>
      <c r="D10" s="18">
        <v>60</v>
      </c>
      <c r="F10" s="11" t="s">
        <v>30</v>
      </c>
      <c r="G10" s="107">
        <f>MIN(F32:G61,L32:L61,S32:T61,Y32:Z61,AE32:AF61,AK32:AL61,BJ32:BK61,BW32:BW61,CC32:CD61,CI32:CJ61,DB32:DC61,DH32:DI61,DN32:DO61,DS32:DT61,DX32:DY61)</f>
        <v>323.53340549203961</v>
      </c>
    </row>
    <row r="11" spans="1:130" ht="15.75" thickBot="1">
      <c r="F11" s="12" t="s">
        <v>31</v>
      </c>
      <c r="G11" s="108">
        <f>MAX(F32:G61,L32:L61,S32:T61,Y32:Z61,AE32:AF61,AK32:AL61,BJ32:BK61,BW32:BW61,CC32:CD61,CI32:CJ61,DB32:DC61,DH32:DI61,,DN32:DO61,DS32:DT61,DX32:DY61,)</f>
        <v>2051.3181690982178</v>
      </c>
      <c r="R11" s="39"/>
      <c r="S11" s="39"/>
      <c r="T11" s="39"/>
      <c r="U11" s="39"/>
      <c r="V11" s="39"/>
      <c r="W11" s="39"/>
      <c r="X11" s="39"/>
      <c r="Y11" s="39"/>
      <c r="Z11" s="39"/>
      <c r="AA11" s="39"/>
    </row>
    <row r="12" spans="1:130" ht="15.75" thickBot="1">
      <c r="A12" s="143" t="s">
        <v>9</v>
      </c>
      <c r="B12" s="144"/>
      <c r="C12" s="144"/>
      <c r="D12" s="14">
        <f>(D14/D13)</f>
        <v>6.5160458404074708</v>
      </c>
      <c r="F12" s="13" t="s">
        <v>32</v>
      </c>
      <c r="G12" s="109">
        <f>AVERAGE(F32:G61,L32:L61,S32:T61,Y32:Z61,AE32:AF61,AK32:AL61,BJ32:BK61,BW32:BW61,CC32:CD61,CI32:CJ61,DB32:DC61,DH32:DI61,DN32:DO61,DS32:DT61,DX32:DY61)</f>
        <v>1003.7836505084041</v>
      </c>
      <c r="R12" s="39"/>
      <c r="S12" s="39"/>
      <c r="T12" s="39"/>
      <c r="U12" s="39"/>
      <c r="V12" s="39"/>
      <c r="W12" s="39"/>
      <c r="X12" s="39"/>
      <c r="Y12" s="39"/>
      <c r="Z12" s="39"/>
      <c r="AA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H12" s="39"/>
      <c r="BI12" s="39"/>
      <c r="BJ12" s="39"/>
      <c r="BK12" s="39"/>
      <c r="BL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U12" s="39"/>
      <c r="CV12" s="39"/>
      <c r="CW12" s="39"/>
      <c r="CX12" s="39"/>
    </row>
    <row r="13" spans="1:130" ht="15.75" thickBot="1">
      <c r="A13" s="154" t="s">
        <v>10</v>
      </c>
      <c r="B13" s="155"/>
      <c r="C13" s="155"/>
      <c r="D13" s="19">
        <v>5890</v>
      </c>
      <c r="R13" s="39"/>
      <c r="S13" s="39"/>
      <c r="T13" s="39"/>
      <c r="U13" s="39"/>
      <c r="V13" s="39"/>
      <c r="W13" s="39"/>
      <c r="X13" s="39"/>
      <c r="Y13" s="39"/>
      <c r="Z13" s="39"/>
      <c r="AA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H13" s="39"/>
      <c r="BI13" s="39"/>
      <c r="BJ13" s="39"/>
      <c r="BK13" s="39"/>
      <c r="BL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U13" s="39"/>
      <c r="CV13" s="39"/>
      <c r="CW13" s="39"/>
      <c r="CX13" s="39"/>
      <c r="DB13" s="39"/>
      <c r="DC13" s="39"/>
      <c r="DD13" s="39"/>
      <c r="DE13" s="39"/>
      <c r="DF13" s="39"/>
      <c r="DG13" s="39"/>
      <c r="DH13" s="39"/>
      <c r="DI13" s="39"/>
      <c r="DJ13" s="39"/>
      <c r="DN13" s="75"/>
      <c r="DO13" s="75"/>
      <c r="DP13" s="75"/>
      <c r="DS13" s="75"/>
      <c r="DT13" s="75"/>
      <c r="DU13" s="75"/>
      <c r="DX13" s="75"/>
      <c r="DY13" s="75"/>
      <c r="DZ13" s="75"/>
    </row>
    <row r="14" spans="1:130">
      <c r="A14" s="154" t="s">
        <v>26</v>
      </c>
      <c r="B14" s="155"/>
      <c r="C14" s="155"/>
      <c r="D14" s="3">
        <v>38379.51</v>
      </c>
      <c r="R14" s="39"/>
      <c r="S14" s="39"/>
      <c r="T14" s="39"/>
      <c r="U14" s="39"/>
      <c r="V14" s="39"/>
      <c r="W14" s="39"/>
      <c r="X14" s="39"/>
      <c r="Y14" s="39"/>
      <c r="Z14" s="39"/>
      <c r="AA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H14" s="39"/>
      <c r="BI14" s="39"/>
      <c r="BJ14" s="39"/>
      <c r="BK14" s="39"/>
      <c r="BL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U14" s="39"/>
      <c r="CV14" s="39" t="s">
        <v>30</v>
      </c>
      <c r="CW14" s="60">
        <f>MIN(CV30:CW61)</f>
        <v>0.91666666666666663</v>
      </c>
      <c r="CX14" s="39"/>
      <c r="DB14" s="39" t="s">
        <v>30</v>
      </c>
      <c r="DC14" s="60">
        <f>MIN(DB30:DC61)</f>
        <v>0.91666666666666663</v>
      </c>
      <c r="DD14" s="39"/>
      <c r="DE14" s="39"/>
      <c r="DF14" s="39"/>
      <c r="DG14" s="39"/>
      <c r="DH14" s="39" t="s">
        <v>30</v>
      </c>
      <c r="DI14" s="60">
        <f>MIN(DH30:DI61)</f>
        <v>0.55000000000000004</v>
      </c>
      <c r="DJ14" s="39"/>
      <c r="DN14" s="75" t="s">
        <v>30</v>
      </c>
      <c r="DO14" s="76">
        <f>MIN(DN30:DO61)</f>
        <v>0.83333333333333337</v>
      </c>
      <c r="DP14" s="75"/>
      <c r="DS14" s="75" t="s">
        <v>30</v>
      </c>
      <c r="DT14" s="76">
        <f>MIN(DS30:DT61)</f>
        <v>0.83333333333333337</v>
      </c>
      <c r="DU14" s="75"/>
      <c r="DX14" s="75" t="s">
        <v>30</v>
      </c>
      <c r="DY14" s="76">
        <f>MIN(DX30:DY61)</f>
        <v>0.58333333333333337</v>
      </c>
      <c r="DZ14" s="75"/>
    </row>
    <row r="15" spans="1:130" ht="15.75" thickBot="1">
      <c r="A15" s="5"/>
      <c r="D15" s="6"/>
      <c r="F15" s="5"/>
      <c r="G15" s="6"/>
      <c r="H15" s="6"/>
      <c r="I15" s="6"/>
      <c r="J15" s="6"/>
      <c r="K15" s="6"/>
      <c r="L15" s="5"/>
      <c r="M15" s="6"/>
      <c r="N15" s="5"/>
      <c r="O15" s="5"/>
      <c r="P15" s="5"/>
      <c r="Q15" s="5"/>
      <c r="R15" s="39"/>
      <c r="S15" s="39" t="s">
        <v>30</v>
      </c>
      <c r="T15" s="60">
        <f>MIN(S31:T61)</f>
        <v>329.39651223787098</v>
      </c>
      <c r="U15" s="39"/>
      <c r="V15" s="39"/>
      <c r="W15" s="39"/>
      <c r="X15" s="39"/>
      <c r="Y15" s="39" t="s">
        <v>30</v>
      </c>
      <c r="Z15" s="60">
        <f>MIN(Y31:Z61)</f>
        <v>395.5422459670271</v>
      </c>
      <c r="AA15" s="39"/>
      <c r="AE15" s="39" t="s">
        <v>30</v>
      </c>
      <c r="AF15" s="60">
        <f>MIN(AE31:AF61)</f>
        <v>401.12257930036037</v>
      </c>
      <c r="AG15" s="39"/>
      <c r="AH15" s="39"/>
      <c r="AI15" s="39"/>
      <c r="AJ15" s="39"/>
      <c r="AK15" s="39" t="s">
        <v>30</v>
      </c>
      <c r="AL15" s="60">
        <f>MIN(AK31:AL61)</f>
        <v>389.96191263369371</v>
      </c>
      <c r="AM15" s="39"/>
      <c r="AN15" s="39"/>
      <c r="AO15" s="39"/>
      <c r="AP15" s="39"/>
      <c r="AQ15" s="39" t="s">
        <v>30</v>
      </c>
      <c r="AR15" s="60">
        <f>MIN(AQ31:AR61)</f>
        <v>301.90397870662616</v>
      </c>
      <c r="AW15" s="39"/>
      <c r="AX15" s="39" t="s">
        <v>30</v>
      </c>
      <c r="AY15" s="60">
        <f>MIN(AX31:AY61)</f>
        <v>395.5422459670271</v>
      </c>
      <c r="AZ15" s="39"/>
      <c r="BA15" s="39"/>
      <c r="BB15" s="39"/>
      <c r="BC15" s="39"/>
      <c r="BD15" s="39" t="s">
        <v>30</v>
      </c>
      <c r="BE15" s="60">
        <f>MIN(BD31:BE61)</f>
        <v>578.35451382116219</v>
      </c>
      <c r="BF15" s="39"/>
      <c r="BH15" s="39"/>
      <c r="BI15" s="39"/>
      <c r="BJ15" s="39" t="s">
        <v>30</v>
      </c>
      <c r="BK15" s="60">
        <f>MIN(BJ31:BK61)</f>
        <v>330.51257890453758</v>
      </c>
      <c r="BL15" s="39"/>
      <c r="BP15" s="39"/>
      <c r="BQ15" s="39" t="s">
        <v>30</v>
      </c>
      <c r="BR15" s="60">
        <f>MIN(BQ31:BR61)</f>
        <v>475.08077969618313</v>
      </c>
      <c r="BS15" s="39"/>
      <c r="BT15" s="39"/>
      <c r="BU15" s="39"/>
      <c r="BV15" s="39"/>
      <c r="BW15" s="39" t="s">
        <v>30</v>
      </c>
      <c r="BX15" s="60">
        <f>MIN(BW31:BX61)</f>
        <v>481.77717969618311</v>
      </c>
      <c r="BY15" s="39"/>
      <c r="CC15" s="39" t="s">
        <v>30</v>
      </c>
      <c r="CD15" s="60">
        <f>MIN(CC31:CD61)</f>
        <v>452.0525128316051</v>
      </c>
      <c r="CE15" s="39"/>
      <c r="CF15" s="39"/>
      <c r="CG15" s="39"/>
      <c r="CH15" s="39"/>
      <c r="CI15" s="39" t="s">
        <v>30</v>
      </c>
      <c r="CJ15" s="60">
        <f>MIN(CI31:CJ61)</f>
        <v>447.17911302951649</v>
      </c>
      <c r="CK15" s="39"/>
      <c r="CL15" s="39"/>
      <c r="CM15" s="39"/>
      <c r="CN15" s="39"/>
      <c r="CO15" s="39" t="s">
        <v>30</v>
      </c>
      <c r="CP15" s="60">
        <f>MIN(CO31:CP61)</f>
        <v>454.99157969618324</v>
      </c>
      <c r="CU15" s="39"/>
      <c r="CV15" s="39" t="s">
        <v>31</v>
      </c>
      <c r="CW15" s="60">
        <f>MAX(CV31:CW61)</f>
        <v>1870.7380345774163</v>
      </c>
      <c r="CX15" s="39"/>
      <c r="DB15" s="39" t="s">
        <v>31</v>
      </c>
      <c r="DC15" s="60">
        <f>MAX(DB31:DC61)</f>
        <v>1884.130834577416</v>
      </c>
      <c r="DD15" s="39"/>
      <c r="DE15" s="39"/>
      <c r="DF15" s="39"/>
      <c r="DG15" s="39"/>
      <c r="DH15" s="39" t="s">
        <v>31</v>
      </c>
      <c r="DI15" s="60">
        <f>MAX(DH31:DI61)</f>
        <v>1744.8601937066062</v>
      </c>
      <c r="DJ15" s="39"/>
      <c r="DN15" s="75" t="s">
        <v>31</v>
      </c>
      <c r="DO15" s="76">
        <f>MAX(DN31:DO61)</f>
        <v>1836.5491010461715</v>
      </c>
      <c r="DP15" s="75"/>
      <c r="DS15" s="75" t="s">
        <v>31</v>
      </c>
      <c r="DT15" s="76">
        <f>MAX(DS31:DT61)</f>
        <v>1852.174034379505</v>
      </c>
      <c r="DU15" s="75"/>
      <c r="DX15" s="75" t="s">
        <v>31</v>
      </c>
      <c r="DY15" s="76">
        <f>MAX(DX31:DY61)</f>
        <v>1752.9554337857708</v>
      </c>
      <c r="DZ15" s="75"/>
    </row>
    <row r="16" spans="1:130">
      <c r="A16" s="143" t="s">
        <v>11</v>
      </c>
      <c r="B16" s="144"/>
      <c r="C16" s="144"/>
      <c r="D16" s="2">
        <f>(D17/D18)</f>
        <v>0</v>
      </c>
      <c r="F16" s="5"/>
      <c r="G16" s="6"/>
      <c r="H16" s="6"/>
      <c r="I16" s="6"/>
      <c r="J16" s="6"/>
      <c r="K16" s="6"/>
      <c r="L16" s="5"/>
      <c r="M16" s="6"/>
      <c r="N16" s="5"/>
      <c r="O16" s="5"/>
      <c r="P16" s="5"/>
      <c r="Q16" s="5"/>
      <c r="R16" s="39"/>
      <c r="S16" s="39" t="s">
        <v>31</v>
      </c>
      <c r="T16" s="60">
        <f>MAX(S32:T62)</f>
        <v>1750.7233004524373</v>
      </c>
      <c r="U16" s="39"/>
      <c r="V16" s="39"/>
      <c r="W16" s="39"/>
      <c r="X16" s="39"/>
      <c r="Y16" s="39" t="s">
        <v>31</v>
      </c>
      <c r="Z16" s="60">
        <f>MAX(Y32:Z62)</f>
        <v>1816.8690341815936</v>
      </c>
      <c r="AA16" s="39"/>
      <c r="AE16" s="39" t="s">
        <v>31</v>
      </c>
      <c r="AF16" s="60">
        <f>MAX(AE32:AF62)</f>
        <v>1822.4493675149267</v>
      </c>
      <c r="AG16" s="39"/>
      <c r="AH16" s="39"/>
      <c r="AI16" s="39"/>
      <c r="AJ16" s="39"/>
      <c r="AK16" s="39" t="s">
        <v>31</v>
      </c>
      <c r="AL16" s="60">
        <f>MAX(AK32:AL62)</f>
        <v>1811.2887008482603</v>
      </c>
      <c r="AM16" s="39"/>
      <c r="AN16" s="39"/>
      <c r="AO16" s="39"/>
      <c r="AP16" s="39"/>
      <c r="AQ16" s="39" t="s">
        <v>31</v>
      </c>
      <c r="AR16" s="60">
        <f>MAX(AQ32:AR62)</f>
        <v>1723.2307669211925</v>
      </c>
      <c r="AW16" s="39"/>
      <c r="AX16" s="39" t="s">
        <v>31</v>
      </c>
      <c r="AY16" s="60">
        <f>MAX(AX32:AY62)</f>
        <v>1816.8690341815936</v>
      </c>
      <c r="AZ16" s="39"/>
      <c r="BA16" s="39"/>
      <c r="BB16" s="39"/>
      <c r="BC16" s="39"/>
      <c r="BD16" s="39" t="s">
        <v>31</v>
      </c>
      <c r="BE16" s="60">
        <f>MAX(BD32:BE62)</f>
        <v>1999.6813020357285</v>
      </c>
      <c r="BF16" s="39"/>
      <c r="BH16" s="39"/>
      <c r="BI16" s="39"/>
      <c r="BJ16" s="39" t="s">
        <v>31</v>
      </c>
      <c r="BK16" s="60">
        <f>MAX(BJ32:BK62)</f>
        <v>1751.8393671191041</v>
      </c>
      <c r="BL16" s="39"/>
      <c r="BP16" s="39"/>
      <c r="BQ16" s="39" t="s">
        <v>31</v>
      </c>
      <c r="BR16" s="60">
        <f>MAX(BQ32:BR62)</f>
        <v>1896.4075679107498</v>
      </c>
      <c r="BS16" s="39"/>
      <c r="BT16" s="39"/>
      <c r="BU16" s="39"/>
      <c r="BV16" s="39"/>
      <c r="BW16" s="39" t="s">
        <v>31</v>
      </c>
      <c r="BX16" s="60">
        <f>MAX(BW32:BX62)</f>
        <v>1903.1039679107494</v>
      </c>
      <c r="BY16" s="39"/>
      <c r="CC16" s="39" t="s">
        <v>31</v>
      </c>
      <c r="CD16" s="60">
        <f>MAX(CC32:CD62)</f>
        <v>1873.3793010461716</v>
      </c>
      <c r="CE16" s="39"/>
      <c r="CF16" s="39"/>
      <c r="CG16" s="39"/>
      <c r="CH16" s="39"/>
      <c r="CI16" s="39" t="s">
        <v>31</v>
      </c>
      <c r="CJ16" s="60">
        <f>MAX(CI32:CJ62)</f>
        <v>1868.5059012440831</v>
      </c>
      <c r="CK16" s="39"/>
      <c r="CL16" s="39"/>
      <c r="CM16" s="39"/>
      <c r="CN16" s="39"/>
      <c r="CO16" s="39" t="s">
        <v>31</v>
      </c>
      <c r="CP16" s="60">
        <f>MAX(CO32:CP62)</f>
        <v>1876.3183679107499</v>
      </c>
      <c r="CU16" s="39"/>
      <c r="CV16" s="39" t="s">
        <v>32</v>
      </c>
      <c r="CW16" s="60">
        <f>AVERAGE(CV32:CW62)</f>
        <v>1039.0926579018692</v>
      </c>
      <c r="CX16" s="39"/>
      <c r="DB16" s="39" t="s">
        <v>32</v>
      </c>
      <c r="DC16" s="60">
        <f>AVERAGE(DB32:DC62)</f>
        <v>1052.4854579018695</v>
      </c>
      <c r="DD16" s="39"/>
      <c r="DE16" s="39"/>
      <c r="DF16" s="39"/>
      <c r="DG16" s="39"/>
      <c r="DH16" s="39" t="s">
        <v>32</v>
      </c>
      <c r="DI16" s="60">
        <f>AVERAGE(DH32:DI62)</f>
        <v>913.21481703105917</v>
      </c>
      <c r="DJ16" s="39"/>
      <c r="DN16" s="75" t="s">
        <v>32</v>
      </c>
      <c r="DO16" s="76">
        <f>AVERAGE(DN32:DO62)</f>
        <v>1004.9037243706246</v>
      </c>
      <c r="DP16" s="75"/>
      <c r="DS16" s="75" t="s">
        <v>32</v>
      </c>
      <c r="DT16" s="76">
        <f>AVERAGE(DS32:DT62)</f>
        <v>1020.5286577039581</v>
      </c>
      <c r="DU16" s="75"/>
      <c r="DX16" s="75" t="s">
        <v>32</v>
      </c>
      <c r="DY16" s="76">
        <f>AVERAGE(DX32:DY62)</f>
        <v>921.31005711022385</v>
      </c>
      <c r="DZ16" s="75"/>
    </row>
    <row r="17" spans="1:132">
      <c r="A17" s="154" t="s">
        <v>12</v>
      </c>
      <c r="B17" s="155"/>
      <c r="C17" s="155"/>
      <c r="D17" s="3">
        <v>0</v>
      </c>
      <c r="F17" s="5"/>
      <c r="G17" s="6"/>
      <c r="H17" s="6"/>
      <c r="I17" s="6"/>
      <c r="J17" s="6"/>
      <c r="K17" s="6"/>
      <c r="L17" s="5"/>
      <c r="M17" s="6"/>
      <c r="N17" s="5"/>
      <c r="O17" s="5"/>
      <c r="P17" s="5"/>
      <c r="Q17" s="5"/>
      <c r="R17" s="39"/>
      <c r="S17" s="39" t="s">
        <v>32</v>
      </c>
      <c r="T17" s="60">
        <f>AVERAGE(S33:T63)</f>
        <v>939.41176555409811</v>
      </c>
      <c r="U17" s="39"/>
      <c r="V17" s="39"/>
      <c r="W17" s="39"/>
      <c r="X17" s="39"/>
      <c r="Y17" s="39" t="s">
        <v>32</v>
      </c>
      <c r="Z17" s="60">
        <f>AVERAGE(Y33:Z63)</f>
        <v>1005.5574992832543</v>
      </c>
      <c r="AA17" s="39"/>
      <c r="AE17" s="39" t="s">
        <v>32</v>
      </c>
      <c r="AF17" s="60">
        <f>AVERAGE(AE33:AF63)</f>
        <v>1011.1378326165876</v>
      </c>
      <c r="AG17" s="39"/>
      <c r="AH17" s="39"/>
      <c r="AI17" s="39"/>
      <c r="AJ17" s="39"/>
      <c r="AK17" s="39" t="s">
        <v>32</v>
      </c>
      <c r="AL17" s="60">
        <f>AVERAGE(AK33:AL63)</f>
        <v>999.97716594992096</v>
      </c>
      <c r="AM17" s="39"/>
      <c r="AN17" s="39"/>
      <c r="AO17" s="39"/>
      <c r="AP17" s="39"/>
      <c r="AQ17" s="39" t="s">
        <v>32</v>
      </c>
      <c r="AR17" s="60">
        <f>AVERAGE(AQ33:AR63)</f>
        <v>911.91923202285307</v>
      </c>
      <c r="AW17" s="39"/>
      <c r="AX17" s="39" t="s">
        <v>32</v>
      </c>
      <c r="AY17" s="60">
        <f>AVERAGE(AX33:AY63)</f>
        <v>1005.5574992832543</v>
      </c>
      <c r="AZ17" s="39"/>
      <c r="BA17" s="39"/>
      <c r="BB17" s="39"/>
      <c r="BC17" s="39"/>
      <c r="BD17" s="39" t="s">
        <v>32</v>
      </c>
      <c r="BE17" s="60">
        <f>AVERAGE(BD33:BE63)</f>
        <v>1188.3697671373893</v>
      </c>
      <c r="BF17" s="39"/>
      <c r="BH17" s="39"/>
      <c r="BI17" s="39"/>
      <c r="BJ17" s="39" t="s">
        <v>32</v>
      </c>
      <c r="BK17" s="60">
        <f>AVERAGE(BJ33:BK63)</f>
        <v>940.52783222076471</v>
      </c>
      <c r="BL17" s="39"/>
      <c r="BP17" s="39"/>
      <c r="BQ17" s="39" t="s">
        <v>32</v>
      </c>
      <c r="BR17" s="60">
        <f>AVERAGE(BQ33:BR63)</f>
        <v>1085.0960330124101</v>
      </c>
      <c r="BS17" s="39"/>
      <c r="BT17" s="39"/>
      <c r="BU17" s="39"/>
      <c r="BV17" s="39"/>
      <c r="BW17" s="39" t="s">
        <v>32</v>
      </c>
      <c r="BX17" s="60">
        <f>AVERAGE(BW33:BX63)</f>
        <v>1091.7924330124104</v>
      </c>
      <c r="BY17" s="39"/>
      <c r="CC17" s="39" t="s">
        <v>32</v>
      </c>
      <c r="CD17" s="60">
        <f>AVERAGE(CC33:CD63)</f>
        <v>1062.0677661478321</v>
      </c>
      <c r="CE17" s="39"/>
      <c r="CF17" s="39"/>
      <c r="CG17" s="39"/>
      <c r="CH17" s="39"/>
      <c r="CI17" s="39" t="s">
        <v>32</v>
      </c>
      <c r="CJ17" s="60">
        <f>AVERAGE(CI33:CJ63)</f>
        <v>1057.1943663457437</v>
      </c>
      <c r="CK17" s="39"/>
      <c r="CL17" s="39"/>
      <c r="CM17" s="39"/>
      <c r="CN17" s="39"/>
      <c r="CO17" s="39" t="s">
        <v>32</v>
      </c>
      <c r="CP17" s="60">
        <f>AVERAGE(CO33:CP63)</f>
        <v>1065.0068330124107</v>
      </c>
      <c r="CU17" s="39"/>
      <c r="CV17" s="39"/>
      <c r="CW17" s="39"/>
      <c r="CX17" s="39"/>
      <c r="DB17" s="39"/>
      <c r="DC17" s="39"/>
      <c r="DD17" s="39"/>
      <c r="DE17" s="39"/>
      <c r="DF17" s="39"/>
      <c r="DG17" s="39"/>
      <c r="DH17" s="39"/>
      <c r="DI17" s="39"/>
      <c r="DJ17" s="39"/>
      <c r="DN17" s="75"/>
      <c r="DO17" s="75"/>
      <c r="DP17" s="75"/>
      <c r="DS17" s="75"/>
      <c r="DT17" s="75"/>
      <c r="DU17" s="75"/>
      <c r="DX17" s="75"/>
      <c r="DY17" s="75"/>
      <c r="DZ17" s="75"/>
    </row>
    <row r="18" spans="1:132" ht="15.75" thickBot="1">
      <c r="A18" s="148" t="s">
        <v>13</v>
      </c>
      <c r="B18" s="149"/>
      <c r="C18" s="149"/>
      <c r="D18" s="72">
        <v>5890</v>
      </c>
      <c r="E18" s="73"/>
      <c r="G18" s="5"/>
      <c r="H18" s="5"/>
      <c r="I18" s="5"/>
      <c r="J18" s="5"/>
      <c r="K18" s="5"/>
      <c r="R18" s="39"/>
      <c r="S18" s="39"/>
      <c r="T18" s="39"/>
      <c r="U18" s="39"/>
      <c r="V18" s="39"/>
      <c r="W18" s="39"/>
      <c r="X18" s="39"/>
      <c r="Y18" s="39"/>
      <c r="Z18" s="39"/>
      <c r="AA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H18" s="39"/>
      <c r="BI18" s="39"/>
      <c r="BJ18" s="39"/>
      <c r="BK18" s="39"/>
      <c r="BL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U18" s="39"/>
      <c r="CV18" s="39"/>
      <c r="CW18" s="39"/>
      <c r="CX18" s="39"/>
    </row>
    <row r="19" spans="1:132" ht="15.75" thickBot="1">
      <c r="G19" s="5"/>
      <c r="H19" s="5"/>
      <c r="I19" s="5"/>
      <c r="J19" s="5"/>
      <c r="K19" s="5"/>
      <c r="R19" s="39"/>
      <c r="S19" s="39"/>
      <c r="T19" s="39"/>
      <c r="U19" s="39"/>
      <c r="V19" s="39"/>
      <c r="W19" s="39"/>
      <c r="X19" s="39"/>
      <c r="Y19" s="39"/>
      <c r="Z19" s="39"/>
      <c r="AA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H19" s="39"/>
      <c r="BI19" s="39"/>
      <c r="BJ19" s="39"/>
      <c r="BK19" s="39"/>
      <c r="BL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CU19" s="39"/>
      <c r="CV19" s="39"/>
      <c r="CW19" s="39"/>
      <c r="CX19" s="39"/>
    </row>
    <row r="20" spans="1:132">
      <c r="A20" s="143" t="s">
        <v>15</v>
      </c>
      <c r="B20" s="144"/>
      <c r="C20" s="144"/>
      <c r="D20" s="14">
        <f>(D22/D21)</f>
        <v>0.65952</v>
      </c>
      <c r="G20" s="5"/>
      <c r="H20" s="5"/>
      <c r="I20" s="5"/>
      <c r="J20" s="5"/>
      <c r="K20" s="5"/>
    </row>
    <row r="21" spans="1:132">
      <c r="A21" s="154" t="s">
        <v>16</v>
      </c>
      <c r="B21" s="155"/>
      <c r="C21" s="155"/>
      <c r="D21" s="20">
        <v>500</v>
      </c>
      <c r="G21" s="5"/>
      <c r="H21" s="5"/>
      <c r="I21" s="5"/>
      <c r="J21" s="5"/>
      <c r="K21" s="5"/>
    </row>
    <row r="22" spans="1:132" ht="15.75" thickBot="1">
      <c r="A22" s="148" t="s">
        <v>27</v>
      </c>
      <c r="B22" s="149"/>
      <c r="C22" s="149"/>
      <c r="D22" s="21">
        <v>329.76</v>
      </c>
      <c r="G22" s="5"/>
      <c r="H22" s="5"/>
      <c r="I22" s="5"/>
      <c r="J22" s="5"/>
      <c r="K22" s="5"/>
    </row>
    <row r="23" spans="1:132" ht="15.75" thickBot="1">
      <c r="G23" s="5"/>
      <c r="H23" s="5"/>
      <c r="I23" s="5"/>
      <c r="J23" s="5"/>
      <c r="K23" s="5"/>
    </row>
    <row r="24" spans="1:132">
      <c r="A24" s="143" t="s">
        <v>17</v>
      </c>
      <c r="B24" s="144"/>
      <c r="C24" s="144"/>
      <c r="D24" s="14">
        <f>(D25/D26)</f>
        <v>0.23333333333333334</v>
      </c>
    </row>
    <row r="25" spans="1:132">
      <c r="A25" s="154" t="s">
        <v>18</v>
      </c>
      <c r="B25" s="155"/>
      <c r="C25" s="155"/>
      <c r="D25" s="102">
        <v>350</v>
      </c>
      <c r="E25" s="61"/>
      <c r="F25" s="5"/>
      <c r="G25" s="5"/>
      <c r="H25" s="5"/>
      <c r="I25" s="5"/>
      <c r="J25" s="5"/>
      <c r="K25" s="5"/>
      <c r="L25" s="5"/>
      <c r="M25" s="5"/>
      <c r="N25" s="62"/>
      <c r="O25" s="62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63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S25" s="5"/>
      <c r="BT25" s="5"/>
      <c r="BU25" s="5"/>
      <c r="BV25" s="5"/>
      <c r="BY25" s="5"/>
      <c r="BZ25" s="5"/>
      <c r="CA25" s="5"/>
      <c r="CB25" s="5"/>
      <c r="CE25" s="5"/>
      <c r="CF25" s="5"/>
      <c r="CG25" s="5"/>
      <c r="CH25" s="5"/>
      <c r="CK25" s="5"/>
      <c r="CL25" s="5"/>
      <c r="CM25" s="5"/>
      <c r="CN25" s="5"/>
      <c r="CQ25" s="5"/>
      <c r="CR25" s="5"/>
      <c r="CS25" s="5"/>
      <c r="CT25" s="5"/>
      <c r="CU25" s="5"/>
      <c r="CX25" s="5"/>
      <c r="CY25" s="5"/>
      <c r="CZ25" s="5"/>
      <c r="DA25" s="5"/>
      <c r="DD25" s="5"/>
      <c r="DE25" s="5"/>
      <c r="DF25" s="5"/>
      <c r="DG25" s="5"/>
      <c r="DJ25" s="5"/>
      <c r="DK25" s="5"/>
      <c r="DL25" s="5"/>
      <c r="DM25" s="5"/>
      <c r="DP25" s="77"/>
      <c r="DQ25" s="77"/>
      <c r="DR25" s="77"/>
      <c r="DU25" s="77"/>
      <c r="DV25" s="77"/>
      <c r="DW25" s="77"/>
      <c r="DZ25" s="77"/>
      <c r="EA25" s="77"/>
      <c r="EB25" s="77"/>
    </row>
    <row r="26" spans="1:132">
      <c r="A26" s="166" t="s">
        <v>19</v>
      </c>
      <c r="B26" s="167"/>
      <c r="C26" s="167"/>
      <c r="D26" s="22">
        <v>1500</v>
      </c>
      <c r="E26" s="61"/>
      <c r="F26" s="25">
        <v>1</v>
      </c>
      <c r="G26" s="25"/>
      <c r="H26" s="25"/>
      <c r="I26" s="25"/>
      <c r="J26" s="25"/>
      <c r="K26" s="25"/>
      <c r="L26" s="25">
        <v>2</v>
      </c>
      <c r="M26" s="25"/>
      <c r="N26" s="25"/>
      <c r="O26" s="25"/>
      <c r="P26" s="25"/>
      <c r="Q26" s="25"/>
      <c r="R26" s="25"/>
      <c r="S26" s="25">
        <v>3</v>
      </c>
      <c r="T26" s="25"/>
      <c r="U26" s="25"/>
      <c r="V26" s="25"/>
      <c r="W26" s="25"/>
      <c r="X26" s="25"/>
      <c r="Y26" s="25">
        <v>4</v>
      </c>
      <c r="Z26" s="25"/>
      <c r="AA26" s="28"/>
      <c r="AB26" s="25"/>
      <c r="AC26" s="25"/>
      <c r="AD26" s="25"/>
      <c r="AE26" s="25">
        <v>5</v>
      </c>
      <c r="AF26" s="25"/>
      <c r="AG26" s="25"/>
      <c r="AH26" s="25"/>
      <c r="AI26" s="25"/>
      <c r="AJ26" s="25"/>
      <c r="AK26" s="25">
        <v>6</v>
      </c>
      <c r="AL26" s="25"/>
      <c r="AM26" s="25"/>
      <c r="AN26" s="25"/>
      <c r="AO26" s="25"/>
      <c r="AP26" s="25"/>
      <c r="AQ26" s="25">
        <v>7</v>
      </c>
      <c r="AR26" s="25"/>
      <c r="AS26" s="25"/>
      <c r="AT26" s="25"/>
      <c r="AU26" s="25"/>
      <c r="AV26" s="25"/>
      <c r="AW26" s="25"/>
      <c r="AX26" s="25">
        <v>8</v>
      </c>
      <c r="AY26" s="25"/>
      <c r="AZ26" s="25"/>
      <c r="BA26" s="25"/>
      <c r="BB26" s="25"/>
      <c r="BC26" s="25"/>
      <c r="BD26" s="25">
        <v>9</v>
      </c>
      <c r="BE26" s="25"/>
      <c r="BF26" s="25"/>
      <c r="BG26" s="25"/>
      <c r="BH26" s="25"/>
      <c r="BI26" s="25"/>
      <c r="BJ26" s="25">
        <v>7</v>
      </c>
      <c r="BK26" s="25"/>
      <c r="BL26" s="25"/>
      <c r="BM26" s="25"/>
      <c r="BN26" s="25"/>
      <c r="BO26" s="25"/>
      <c r="BP26" s="25"/>
      <c r="BQ26" s="4">
        <v>11</v>
      </c>
      <c r="BS26" s="25"/>
      <c r="BT26" s="25"/>
      <c r="BU26" s="25"/>
      <c r="BV26" s="25"/>
      <c r="BW26" s="4">
        <v>8</v>
      </c>
      <c r="BY26" s="25"/>
      <c r="BZ26" s="25"/>
      <c r="CA26" s="25"/>
      <c r="CB26" s="25"/>
      <c r="CC26" s="4">
        <v>9</v>
      </c>
      <c r="CE26" s="25"/>
      <c r="CF26" s="25"/>
      <c r="CG26" s="25"/>
      <c r="CH26" s="25"/>
      <c r="CI26" s="4">
        <v>10</v>
      </c>
      <c r="CK26" s="25"/>
      <c r="CL26" s="25"/>
      <c r="CM26" s="25"/>
      <c r="CN26" s="25"/>
      <c r="CO26" s="4">
        <v>15</v>
      </c>
      <c r="CQ26" s="25"/>
      <c r="CR26" s="25"/>
      <c r="CS26" s="25"/>
      <c r="CT26" s="25"/>
      <c r="CU26" s="25"/>
      <c r="CV26" s="4">
        <v>16</v>
      </c>
      <c r="CX26" s="25"/>
      <c r="CY26" s="25"/>
      <c r="CZ26" s="25"/>
      <c r="DA26" s="25"/>
      <c r="DB26" s="4">
        <v>11</v>
      </c>
      <c r="DD26" s="25"/>
      <c r="DE26" s="25"/>
      <c r="DF26" s="25"/>
      <c r="DG26" s="25"/>
      <c r="DH26" s="4">
        <v>12</v>
      </c>
      <c r="DJ26" s="25"/>
      <c r="DK26" s="25"/>
      <c r="DL26" s="25"/>
      <c r="DM26" s="25"/>
      <c r="DN26" s="74">
        <v>15</v>
      </c>
      <c r="DP26" s="78"/>
      <c r="DQ26" s="78"/>
      <c r="DR26" s="78"/>
      <c r="DS26" s="74">
        <v>16</v>
      </c>
      <c r="DU26" s="78"/>
      <c r="DV26" s="78"/>
      <c r="DW26" s="78"/>
      <c r="DX26" s="74">
        <v>17</v>
      </c>
      <c r="DZ26" s="78"/>
      <c r="EA26" s="78"/>
      <c r="EB26" s="78"/>
    </row>
    <row r="27" spans="1:132">
      <c r="A27" s="162" t="s">
        <v>37</v>
      </c>
      <c r="B27" s="162"/>
      <c r="C27" s="162"/>
      <c r="D27" s="162"/>
      <c r="E27" s="163"/>
      <c r="F27" s="131" t="s">
        <v>42</v>
      </c>
      <c r="G27" s="132"/>
      <c r="H27" s="140" t="s">
        <v>43</v>
      </c>
      <c r="I27" s="142"/>
      <c r="J27" s="141"/>
      <c r="K27" s="43"/>
      <c r="L27" s="29"/>
      <c r="M27" s="29"/>
      <c r="N27" s="140" t="s">
        <v>43</v>
      </c>
      <c r="O27" s="142"/>
      <c r="P27" s="141"/>
      <c r="Q27" s="29"/>
      <c r="R27" s="29"/>
      <c r="S27" s="29"/>
      <c r="T27" s="29"/>
      <c r="U27" s="140" t="s">
        <v>43</v>
      </c>
      <c r="V27" s="142"/>
      <c r="W27" s="141"/>
      <c r="X27" s="29"/>
      <c r="Y27" s="29"/>
      <c r="Z27" s="29"/>
      <c r="AA27" s="140" t="s">
        <v>43</v>
      </c>
      <c r="AB27" s="142"/>
      <c r="AC27" s="141"/>
      <c r="AD27" s="29"/>
      <c r="AE27" s="29"/>
      <c r="AF27" s="29"/>
      <c r="AG27" s="140" t="s">
        <v>43</v>
      </c>
      <c r="AH27" s="142"/>
      <c r="AI27" s="141"/>
      <c r="AJ27" s="29"/>
      <c r="AK27" s="29"/>
      <c r="AL27" s="29"/>
      <c r="AM27" s="140" t="s">
        <v>43</v>
      </c>
      <c r="AN27" s="142"/>
      <c r="AO27" s="141"/>
      <c r="AP27" s="29"/>
      <c r="AQ27" s="29"/>
      <c r="AR27" s="29"/>
      <c r="AS27" s="140" t="s">
        <v>43</v>
      </c>
      <c r="AT27" s="142"/>
      <c r="AU27" s="141"/>
      <c r="AV27" s="29"/>
      <c r="AW27" s="29"/>
      <c r="AX27" s="29"/>
      <c r="AY27" s="29"/>
      <c r="AZ27" s="140" t="s">
        <v>43</v>
      </c>
      <c r="BA27" s="142"/>
      <c r="BB27" s="141"/>
      <c r="BC27" s="29"/>
      <c r="BD27" s="29"/>
      <c r="BE27" s="29"/>
      <c r="BF27" s="140" t="s">
        <v>43</v>
      </c>
      <c r="BG27" s="142"/>
      <c r="BH27" s="141"/>
      <c r="BI27" s="29"/>
      <c r="BJ27" s="29"/>
      <c r="BK27" s="29"/>
      <c r="BL27" s="140" t="s">
        <v>43</v>
      </c>
      <c r="BM27" s="142"/>
      <c r="BN27" s="141"/>
      <c r="BO27" s="29"/>
      <c r="BP27" s="29"/>
      <c r="BQ27" s="1"/>
      <c r="BR27" s="1"/>
      <c r="BS27" s="140" t="s">
        <v>43</v>
      </c>
      <c r="BT27" s="142"/>
      <c r="BU27" s="141"/>
      <c r="BV27" s="29"/>
      <c r="BW27" s="1"/>
      <c r="BX27" s="1"/>
      <c r="BY27" s="140" t="s">
        <v>43</v>
      </c>
      <c r="BZ27" s="142"/>
      <c r="CA27" s="141"/>
      <c r="CB27" s="29"/>
      <c r="CC27" s="1"/>
      <c r="CD27" s="1"/>
      <c r="CE27" s="140" t="s">
        <v>43</v>
      </c>
      <c r="CF27" s="142"/>
      <c r="CG27" s="141"/>
      <c r="CH27" s="29"/>
      <c r="CI27" s="1"/>
      <c r="CJ27" s="1"/>
      <c r="CK27" s="140" t="s">
        <v>43</v>
      </c>
      <c r="CL27" s="142"/>
      <c r="CM27" s="141"/>
      <c r="CN27" s="29"/>
      <c r="CO27" s="1"/>
      <c r="CP27" s="1"/>
      <c r="CQ27" s="140" t="s">
        <v>43</v>
      </c>
      <c r="CR27" s="142"/>
      <c r="CS27" s="141"/>
      <c r="CT27" s="29"/>
      <c r="CU27" s="29"/>
      <c r="CV27" s="1"/>
      <c r="CW27" s="1"/>
      <c r="CX27" s="140" t="s">
        <v>43</v>
      </c>
      <c r="CY27" s="142"/>
      <c r="CZ27" s="141"/>
      <c r="DA27" s="29"/>
      <c r="DB27" s="1"/>
      <c r="DC27" s="1"/>
      <c r="DD27" s="140" t="s">
        <v>43</v>
      </c>
      <c r="DE27" s="142"/>
      <c r="DF27" s="141"/>
      <c r="DG27" s="29"/>
      <c r="DH27" s="1"/>
      <c r="DI27" s="1"/>
      <c r="DJ27" s="140" t="s">
        <v>43</v>
      </c>
      <c r="DK27" s="142"/>
      <c r="DL27" s="141"/>
      <c r="DM27" s="29"/>
      <c r="DN27" s="79"/>
      <c r="DO27" s="79"/>
      <c r="DP27" s="117" t="s">
        <v>43</v>
      </c>
      <c r="DQ27" s="118"/>
      <c r="DR27" s="119"/>
      <c r="DS27" s="79"/>
      <c r="DT27" s="79"/>
      <c r="DU27" s="117" t="s">
        <v>43</v>
      </c>
      <c r="DV27" s="118"/>
      <c r="DW27" s="119"/>
      <c r="DX27" s="79"/>
      <c r="DY27" s="79"/>
      <c r="DZ27" s="117" t="s">
        <v>43</v>
      </c>
      <c r="EA27" s="118"/>
      <c r="EB27" s="119"/>
    </row>
    <row r="28" spans="1:132" ht="174.75" customHeight="1">
      <c r="A28" s="164"/>
      <c r="B28" s="164"/>
      <c r="C28" s="164"/>
      <c r="D28" s="164"/>
      <c r="E28" s="165"/>
      <c r="F28" s="133"/>
      <c r="G28" s="134"/>
      <c r="H28" s="27" t="s">
        <v>46</v>
      </c>
      <c r="I28" s="27" t="s">
        <v>44</v>
      </c>
      <c r="J28" s="30" t="s">
        <v>45</v>
      </c>
      <c r="K28" s="30"/>
      <c r="L28" s="137" t="s">
        <v>88</v>
      </c>
      <c r="M28" s="138"/>
      <c r="N28" s="27" t="s">
        <v>46</v>
      </c>
      <c r="O28" s="27" t="s">
        <v>44</v>
      </c>
      <c r="P28" s="26" t="s">
        <v>45</v>
      </c>
      <c r="Q28" s="31"/>
      <c r="R28" s="31"/>
      <c r="S28" s="135" t="s">
        <v>38</v>
      </c>
      <c r="T28" s="136"/>
      <c r="U28" s="27" t="s">
        <v>46</v>
      </c>
      <c r="V28" s="27" t="s">
        <v>44</v>
      </c>
      <c r="W28" s="26" t="s">
        <v>45</v>
      </c>
      <c r="X28" s="31"/>
      <c r="Y28" s="135" t="s">
        <v>39</v>
      </c>
      <c r="Z28" s="136"/>
      <c r="AA28" s="27" t="s">
        <v>46</v>
      </c>
      <c r="AB28" s="27" t="s">
        <v>44</v>
      </c>
      <c r="AC28" s="26" t="s">
        <v>45</v>
      </c>
      <c r="AD28" s="31"/>
      <c r="AE28" s="135" t="s">
        <v>40</v>
      </c>
      <c r="AF28" s="136"/>
      <c r="AG28" s="27" t="s">
        <v>46</v>
      </c>
      <c r="AH28" s="27" t="s">
        <v>44</v>
      </c>
      <c r="AI28" s="26" t="s">
        <v>45</v>
      </c>
      <c r="AJ28" s="31"/>
      <c r="AK28" s="135" t="s">
        <v>41</v>
      </c>
      <c r="AL28" s="136"/>
      <c r="AM28" s="27" t="s">
        <v>46</v>
      </c>
      <c r="AN28" s="27" t="s">
        <v>44</v>
      </c>
      <c r="AO28" s="26" t="s">
        <v>45</v>
      </c>
      <c r="AP28" s="31"/>
      <c r="AQ28" s="168" t="s">
        <v>24</v>
      </c>
      <c r="AR28" s="169"/>
      <c r="AS28" s="99" t="s">
        <v>46</v>
      </c>
      <c r="AT28" s="99" t="s">
        <v>44</v>
      </c>
      <c r="AU28" s="100" t="s">
        <v>45</v>
      </c>
      <c r="AV28" s="31"/>
      <c r="AW28" s="31"/>
      <c r="AX28" s="168" t="s">
        <v>25</v>
      </c>
      <c r="AY28" s="169"/>
      <c r="AZ28" s="99" t="s">
        <v>46</v>
      </c>
      <c r="BA28" s="99" t="s">
        <v>44</v>
      </c>
      <c r="BB28" s="100" t="s">
        <v>45</v>
      </c>
      <c r="BC28" s="31"/>
      <c r="BD28" s="168" t="s">
        <v>33</v>
      </c>
      <c r="BE28" s="169"/>
      <c r="BF28" s="99" t="s">
        <v>46</v>
      </c>
      <c r="BG28" s="99" t="s">
        <v>44</v>
      </c>
      <c r="BH28" s="100" t="s">
        <v>45</v>
      </c>
      <c r="BI28" s="31"/>
      <c r="BJ28" s="170" t="s">
        <v>100</v>
      </c>
      <c r="BK28" s="171"/>
      <c r="BL28" s="27" t="s">
        <v>46</v>
      </c>
      <c r="BM28" s="27" t="s">
        <v>44</v>
      </c>
      <c r="BN28" s="26" t="s">
        <v>45</v>
      </c>
      <c r="BO28" s="31"/>
      <c r="BP28" s="31"/>
      <c r="BQ28" s="168" t="s">
        <v>29</v>
      </c>
      <c r="BR28" s="169"/>
      <c r="BS28" s="99" t="s">
        <v>46</v>
      </c>
      <c r="BT28" s="99" t="s">
        <v>44</v>
      </c>
      <c r="BU28" s="100" t="s">
        <v>45</v>
      </c>
      <c r="BV28" s="31"/>
      <c r="BW28" s="170" t="s">
        <v>89</v>
      </c>
      <c r="BX28" s="171"/>
      <c r="BY28" s="27" t="s">
        <v>46</v>
      </c>
      <c r="BZ28" s="27" t="s">
        <v>44</v>
      </c>
      <c r="CA28" s="26" t="s">
        <v>45</v>
      </c>
      <c r="CB28" s="31"/>
      <c r="CC28" s="170" t="s">
        <v>34</v>
      </c>
      <c r="CD28" s="171"/>
      <c r="CE28" s="27" t="s">
        <v>46</v>
      </c>
      <c r="CF28" s="27" t="s">
        <v>44</v>
      </c>
      <c r="CG28" s="26" t="s">
        <v>45</v>
      </c>
      <c r="CH28" s="31"/>
      <c r="CI28" s="170" t="s">
        <v>35</v>
      </c>
      <c r="CJ28" s="171"/>
      <c r="CK28" s="27" t="s">
        <v>46</v>
      </c>
      <c r="CL28" s="27" t="s">
        <v>44</v>
      </c>
      <c r="CM28" s="26" t="s">
        <v>45</v>
      </c>
      <c r="CN28" s="31"/>
      <c r="CO28" s="168" t="s">
        <v>92</v>
      </c>
      <c r="CP28" s="169"/>
      <c r="CQ28" s="99" t="s">
        <v>46</v>
      </c>
      <c r="CR28" s="99" t="s">
        <v>44</v>
      </c>
      <c r="CS28" s="100" t="s">
        <v>45</v>
      </c>
      <c r="CT28" s="31"/>
      <c r="CU28" s="31"/>
      <c r="CV28" s="168" t="s">
        <v>36</v>
      </c>
      <c r="CW28" s="169"/>
      <c r="CX28" s="99" t="s">
        <v>46</v>
      </c>
      <c r="CY28" s="99" t="s">
        <v>44</v>
      </c>
      <c r="CZ28" s="100" t="s">
        <v>45</v>
      </c>
      <c r="DA28" s="31"/>
      <c r="DB28" s="172" t="s">
        <v>28</v>
      </c>
      <c r="DC28" s="173"/>
      <c r="DD28" s="27" t="s">
        <v>46</v>
      </c>
      <c r="DE28" s="27" t="s">
        <v>44</v>
      </c>
      <c r="DF28" s="26" t="s">
        <v>45</v>
      </c>
      <c r="DG28" s="31"/>
      <c r="DH28" s="172" t="s">
        <v>93</v>
      </c>
      <c r="DI28" s="173"/>
      <c r="DJ28" s="27" t="s">
        <v>46</v>
      </c>
      <c r="DK28" s="27" t="s">
        <v>44</v>
      </c>
      <c r="DL28" s="26" t="s">
        <v>45</v>
      </c>
      <c r="DM28" s="32"/>
      <c r="DN28" s="124" t="s">
        <v>90</v>
      </c>
      <c r="DO28" s="125"/>
      <c r="DP28" s="101" t="s">
        <v>46</v>
      </c>
      <c r="DQ28" s="101" t="s">
        <v>44</v>
      </c>
      <c r="DR28" s="81" t="s">
        <v>45</v>
      </c>
      <c r="DS28" s="120" t="s">
        <v>91</v>
      </c>
      <c r="DT28" s="121"/>
      <c r="DU28" s="80" t="s">
        <v>46</v>
      </c>
      <c r="DV28" s="80" t="s">
        <v>44</v>
      </c>
      <c r="DW28" s="81" t="s">
        <v>45</v>
      </c>
      <c r="DX28" s="120" t="s">
        <v>99</v>
      </c>
      <c r="DY28" s="121"/>
      <c r="DZ28" s="80" t="s">
        <v>46</v>
      </c>
      <c r="EA28" s="80" t="s">
        <v>44</v>
      </c>
      <c r="EB28" s="81" t="s">
        <v>45</v>
      </c>
    </row>
    <row r="29" spans="1:132" ht="15" customHeight="1">
      <c r="A29" s="64"/>
      <c r="B29" s="65"/>
      <c r="C29" s="65"/>
      <c r="D29" s="65"/>
      <c r="E29" s="65"/>
      <c r="F29" s="1" t="s">
        <v>20</v>
      </c>
      <c r="G29" s="1">
        <v>15</v>
      </c>
      <c r="H29" s="1"/>
      <c r="I29" s="1"/>
      <c r="J29" s="1"/>
      <c r="K29" s="1"/>
      <c r="L29" s="1" t="s">
        <v>20</v>
      </c>
      <c r="M29" s="1">
        <v>5</v>
      </c>
      <c r="N29" s="1"/>
      <c r="O29" s="1"/>
      <c r="P29" s="1"/>
      <c r="Q29" s="1"/>
      <c r="R29" s="33"/>
      <c r="S29" s="1" t="s">
        <v>20</v>
      </c>
      <c r="T29" s="1">
        <v>2</v>
      </c>
      <c r="U29" s="1"/>
      <c r="V29" s="1"/>
      <c r="W29" s="1"/>
      <c r="X29" s="33"/>
      <c r="Y29" s="1" t="s">
        <v>20</v>
      </c>
      <c r="Z29" s="1">
        <v>10</v>
      </c>
      <c r="AA29" s="9"/>
      <c r="AB29" s="1"/>
      <c r="AC29" s="1"/>
      <c r="AD29" s="33"/>
      <c r="AE29" s="1" t="s">
        <v>20</v>
      </c>
      <c r="AF29" s="1">
        <v>15</v>
      </c>
      <c r="AG29" s="1"/>
      <c r="AH29" s="1"/>
      <c r="AI29" s="1"/>
      <c r="AJ29" s="33"/>
      <c r="AK29" s="1" t="s">
        <v>20</v>
      </c>
      <c r="AL29" s="1">
        <v>5</v>
      </c>
      <c r="AM29" s="1"/>
      <c r="AN29" s="1"/>
      <c r="AO29" s="1"/>
      <c r="AP29" s="33"/>
      <c r="AQ29" s="1" t="s">
        <v>20</v>
      </c>
      <c r="AR29" s="1">
        <v>3</v>
      </c>
      <c r="AS29" s="1"/>
      <c r="AT29" s="1"/>
      <c r="AU29" s="1"/>
      <c r="AV29" s="33"/>
      <c r="AW29" s="33"/>
      <c r="AX29" s="1" t="s">
        <v>20</v>
      </c>
      <c r="AY29" s="1">
        <v>10</v>
      </c>
      <c r="AZ29" s="1"/>
      <c r="BA29" s="1"/>
      <c r="BB29" s="1"/>
      <c r="BC29" s="33"/>
      <c r="BD29" s="1" t="s">
        <v>20</v>
      </c>
      <c r="BE29" s="1">
        <v>20</v>
      </c>
      <c r="BF29" s="1"/>
      <c r="BG29" s="1"/>
      <c r="BH29" s="1"/>
      <c r="BI29" s="33"/>
      <c r="BJ29" s="1" t="s">
        <v>20</v>
      </c>
      <c r="BK29" s="1">
        <v>3</v>
      </c>
      <c r="BL29" s="1"/>
      <c r="BM29" s="1"/>
      <c r="BN29" s="1"/>
      <c r="BO29" s="33"/>
      <c r="BP29" s="33"/>
      <c r="BQ29" s="1" t="s">
        <v>20</v>
      </c>
      <c r="BR29" s="1">
        <v>30</v>
      </c>
      <c r="BS29" s="1"/>
      <c r="BT29" s="1"/>
      <c r="BU29" s="1"/>
      <c r="BV29" s="33"/>
      <c r="BW29" s="1" t="s">
        <v>20</v>
      </c>
      <c r="BX29" s="1">
        <v>36</v>
      </c>
      <c r="BY29" s="1"/>
      <c r="BZ29" s="1"/>
      <c r="CA29" s="1"/>
      <c r="CB29" s="33"/>
      <c r="CC29" s="1" t="s">
        <v>20</v>
      </c>
      <c r="CD29" s="1">
        <v>35</v>
      </c>
      <c r="CE29" s="1"/>
      <c r="CF29" s="1"/>
      <c r="CG29" s="1"/>
      <c r="CH29" s="33"/>
      <c r="CI29" s="1" t="s">
        <v>20</v>
      </c>
      <c r="CJ29" s="1">
        <v>5</v>
      </c>
      <c r="CK29" s="1"/>
      <c r="CL29" s="1"/>
      <c r="CM29" s="1"/>
      <c r="CN29" s="33"/>
      <c r="CO29" s="1" t="s">
        <v>20</v>
      </c>
      <c r="CP29" s="1">
        <v>12</v>
      </c>
      <c r="CQ29" s="1"/>
      <c r="CR29" s="1"/>
      <c r="CS29" s="1"/>
      <c r="CT29" s="33"/>
      <c r="CU29" s="33"/>
      <c r="CV29" s="1" t="s">
        <v>20</v>
      </c>
      <c r="CW29" s="1">
        <v>7</v>
      </c>
      <c r="CX29" s="1"/>
      <c r="CY29" s="1"/>
      <c r="CZ29" s="1"/>
      <c r="DA29" s="33"/>
      <c r="DB29" s="1" t="s">
        <v>20</v>
      </c>
      <c r="DC29" s="1">
        <v>19</v>
      </c>
      <c r="DD29" s="1"/>
      <c r="DE29" s="1"/>
      <c r="DF29" s="1"/>
      <c r="DG29" s="33"/>
      <c r="DH29" s="1" t="s">
        <v>20</v>
      </c>
      <c r="DI29" s="1">
        <v>7</v>
      </c>
      <c r="DJ29" s="1"/>
      <c r="DK29" s="1"/>
      <c r="DL29" s="1"/>
      <c r="DM29" s="1"/>
      <c r="DN29" s="79" t="s">
        <v>20</v>
      </c>
      <c r="DO29" s="79">
        <v>2</v>
      </c>
      <c r="DP29" s="79"/>
      <c r="DQ29" s="79"/>
      <c r="DR29" s="79"/>
      <c r="DS29" s="79" t="s">
        <v>20</v>
      </c>
      <c r="DT29" s="79">
        <v>16</v>
      </c>
      <c r="DU29" s="79"/>
      <c r="DV29" s="79"/>
      <c r="DW29" s="79"/>
      <c r="DX29" s="79" t="s">
        <v>20</v>
      </c>
      <c r="DY29" s="79">
        <v>4</v>
      </c>
      <c r="DZ29" s="79"/>
      <c r="EA29" s="79"/>
      <c r="EB29" s="79"/>
    </row>
    <row r="30" spans="1:132" ht="15" customHeight="1">
      <c r="A30" s="64"/>
      <c r="B30" s="65"/>
      <c r="C30" s="65"/>
      <c r="D30" s="65"/>
      <c r="E30" s="65"/>
      <c r="F30" s="1" t="s">
        <v>21</v>
      </c>
      <c r="G30" s="23">
        <f>(70+15)/60</f>
        <v>1.4166666666666667</v>
      </c>
      <c r="H30" s="23"/>
      <c r="I30" s="23"/>
      <c r="J30" s="23"/>
      <c r="K30" s="23"/>
      <c r="L30" s="1" t="s">
        <v>21</v>
      </c>
      <c r="M30" s="1">
        <f>(30+15)/60</f>
        <v>0.75</v>
      </c>
      <c r="N30" s="1"/>
      <c r="O30" s="1"/>
      <c r="P30" s="1"/>
      <c r="Q30" s="1"/>
      <c r="R30" s="34"/>
      <c r="S30" s="1" t="s">
        <v>21</v>
      </c>
      <c r="T30" s="7">
        <f>(20+15)/60</f>
        <v>0.58333333333333337</v>
      </c>
      <c r="U30" s="7"/>
      <c r="V30" s="7"/>
      <c r="W30" s="7"/>
      <c r="X30" s="34"/>
      <c r="Y30" s="1" t="s">
        <v>21</v>
      </c>
      <c r="Z30" s="7">
        <f>(30+15)/60</f>
        <v>0.75</v>
      </c>
      <c r="AA30" s="35"/>
      <c r="AB30" s="7"/>
      <c r="AC30" s="7"/>
      <c r="AD30" s="34"/>
      <c r="AE30" s="1" t="s">
        <v>21</v>
      </c>
      <c r="AF30" s="7">
        <f>(30+15)/60</f>
        <v>0.75</v>
      </c>
      <c r="AG30" s="7"/>
      <c r="AH30" s="7"/>
      <c r="AI30" s="7"/>
      <c r="AJ30" s="34"/>
      <c r="AK30" s="1" t="s">
        <v>21</v>
      </c>
      <c r="AL30" s="7">
        <f>(30+15)/60</f>
        <v>0.75</v>
      </c>
      <c r="AM30" s="7"/>
      <c r="AN30" s="7"/>
      <c r="AO30" s="7"/>
      <c r="AP30" s="34"/>
      <c r="AQ30" s="1" t="s">
        <v>21</v>
      </c>
      <c r="AR30" s="7">
        <f>(15+15)/60</f>
        <v>0.5</v>
      </c>
      <c r="AS30" s="7"/>
      <c r="AT30" s="7"/>
      <c r="AU30" s="7"/>
      <c r="AV30" s="34"/>
      <c r="AW30" s="34"/>
      <c r="AX30" s="1" t="s">
        <v>21</v>
      </c>
      <c r="AY30" s="7">
        <f>(30+15)/60</f>
        <v>0.75</v>
      </c>
      <c r="AZ30" s="7"/>
      <c r="BA30" s="7"/>
      <c r="BB30" s="7"/>
      <c r="BC30" s="34"/>
      <c r="BD30" s="1" t="s">
        <v>21</v>
      </c>
      <c r="BE30" s="7">
        <f>(60+15)/60</f>
        <v>1.25</v>
      </c>
      <c r="BF30" s="7"/>
      <c r="BG30" s="7"/>
      <c r="BH30" s="7"/>
      <c r="BI30" s="34"/>
      <c r="BJ30" s="1" t="s">
        <v>21</v>
      </c>
      <c r="BK30" s="7">
        <f>(20+15)/60</f>
        <v>0.58333333333333337</v>
      </c>
      <c r="BL30" s="7"/>
      <c r="BM30" s="7"/>
      <c r="BN30" s="7"/>
      <c r="BO30" s="34"/>
      <c r="BP30" s="34"/>
      <c r="BQ30" s="1" t="s">
        <v>21</v>
      </c>
      <c r="BR30" s="7">
        <f>(40+15)/60</f>
        <v>0.91666666666666663</v>
      </c>
      <c r="BS30" s="7"/>
      <c r="BT30" s="7"/>
      <c r="BU30" s="7"/>
      <c r="BV30" s="34"/>
      <c r="BW30" s="1" t="s">
        <v>21</v>
      </c>
      <c r="BX30" s="7">
        <f>(40+15)/60</f>
        <v>0.91666666666666663</v>
      </c>
      <c r="BY30" s="7"/>
      <c r="BZ30" s="7"/>
      <c r="CA30" s="7"/>
      <c r="CB30" s="34"/>
      <c r="CC30" s="1" t="s">
        <v>21</v>
      </c>
      <c r="CD30" s="7">
        <f>(35+15)/60</f>
        <v>0.83333333333333337</v>
      </c>
      <c r="CE30" s="7"/>
      <c r="CF30" s="7"/>
      <c r="CG30" s="7"/>
      <c r="CH30" s="34"/>
      <c r="CI30" s="1" t="s">
        <v>21</v>
      </c>
      <c r="CJ30" s="7">
        <f>(40+15)/60</f>
        <v>0.91666666666666663</v>
      </c>
      <c r="CK30" s="7"/>
      <c r="CL30" s="7"/>
      <c r="CM30" s="7"/>
      <c r="CN30" s="34"/>
      <c r="CO30" s="1" t="s">
        <v>21</v>
      </c>
      <c r="CP30" s="7">
        <f>(40+15)/60</f>
        <v>0.91666666666666663</v>
      </c>
      <c r="CQ30" s="7"/>
      <c r="CR30" s="7"/>
      <c r="CS30" s="7"/>
      <c r="CT30" s="34"/>
      <c r="CU30" s="34"/>
      <c r="CV30" s="1" t="s">
        <v>21</v>
      </c>
      <c r="CW30" s="7">
        <f>(40+15)/60</f>
        <v>0.91666666666666663</v>
      </c>
      <c r="CX30" s="7"/>
      <c r="CY30" s="7"/>
      <c r="CZ30" s="7"/>
      <c r="DA30" s="34"/>
      <c r="DB30" s="1" t="s">
        <v>21</v>
      </c>
      <c r="DC30" s="7">
        <f>(40+15)/60</f>
        <v>0.91666666666666663</v>
      </c>
      <c r="DD30" s="7"/>
      <c r="DE30" s="7"/>
      <c r="DF30" s="7"/>
      <c r="DG30" s="34"/>
      <c r="DH30" s="1" t="s">
        <v>21</v>
      </c>
      <c r="DI30" s="1">
        <f>(18+15)/60</f>
        <v>0.55000000000000004</v>
      </c>
      <c r="DJ30" s="7"/>
      <c r="DK30" s="7"/>
      <c r="DL30" s="7"/>
      <c r="DM30" s="7"/>
      <c r="DN30" s="79" t="s">
        <v>21</v>
      </c>
      <c r="DO30" s="86">
        <f>(35+15)/60</f>
        <v>0.83333333333333337</v>
      </c>
      <c r="DP30" s="82"/>
      <c r="DQ30" s="82"/>
      <c r="DR30" s="82"/>
      <c r="DS30" s="79" t="s">
        <v>21</v>
      </c>
      <c r="DT30" s="86">
        <f>(35+15)/60</f>
        <v>0.83333333333333337</v>
      </c>
      <c r="DU30" s="82"/>
      <c r="DV30" s="82"/>
      <c r="DW30" s="82"/>
      <c r="DX30" s="79" t="s">
        <v>21</v>
      </c>
      <c r="DY30" s="86">
        <f>(20+15)/60</f>
        <v>0.58333333333333337</v>
      </c>
      <c r="DZ30" s="82"/>
      <c r="EA30" s="82"/>
      <c r="EB30" s="82"/>
    </row>
    <row r="31" spans="1:132" ht="30.75" thickBot="1">
      <c r="A31" s="8" t="s">
        <v>0</v>
      </c>
      <c r="B31" s="24" t="s">
        <v>1</v>
      </c>
      <c r="C31" s="24" t="s">
        <v>87</v>
      </c>
      <c r="D31" s="24" t="s">
        <v>2</v>
      </c>
      <c r="E31" s="87" t="s">
        <v>22</v>
      </c>
      <c r="F31" s="139" t="s">
        <v>23</v>
      </c>
      <c r="G31" s="139"/>
      <c r="H31" s="24" t="s">
        <v>23</v>
      </c>
      <c r="I31" s="24" t="s">
        <v>23</v>
      </c>
      <c r="J31" s="24" t="s">
        <v>23</v>
      </c>
      <c r="K31" s="41"/>
      <c r="L31" s="140" t="s">
        <v>23</v>
      </c>
      <c r="M31" s="141"/>
      <c r="N31" s="24" t="s">
        <v>23</v>
      </c>
      <c r="O31" s="24" t="s">
        <v>23</v>
      </c>
      <c r="P31" s="24" t="s">
        <v>23</v>
      </c>
      <c r="Q31" s="24"/>
      <c r="R31" s="42"/>
      <c r="S31" s="140" t="s">
        <v>23</v>
      </c>
      <c r="T31" s="141"/>
      <c r="U31" s="24" t="s">
        <v>23</v>
      </c>
      <c r="V31" s="24" t="s">
        <v>23</v>
      </c>
      <c r="W31" s="24" t="s">
        <v>23</v>
      </c>
      <c r="X31" s="42"/>
      <c r="Y31" s="140" t="s">
        <v>23</v>
      </c>
      <c r="Z31" s="141"/>
      <c r="AA31" s="36" t="s">
        <v>23</v>
      </c>
      <c r="AB31" s="24" t="s">
        <v>23</v>
      </c>
      <c r="AC31" s="24" t="s">
        <v>23</v>
      </c>
      <c r="AD31" s="42"/>
      <c r="AE31" s="140" t="s">
        <v>23</v>
      </c>
      <c r="AF31" s="141"/>
      <c r="AG31" s="24" t="s">
        <v>23</v>
      </c>
      <c r="AH31" s="24" t="s">
        <v>23</v>
      </c>
      <c r="AI31" s="24" t="s">
        <v>23</v>
      </c>
      <c r="AJ31" s="42"/>
      <c r="AK31" s="140" t="s">
        <v>23</v>
      </c>
      <c r="AL31" s="141"/>
      <c r="AM31" s="24" t="s">
        <v>23</v>
      </c>
      <c r="AN31" s="24" t="s">
        <v>23</v>
      </c>
      <c r="AO31" s="24" t="s">
        <v>23</v>
      </c>
      <c r="AP31" s="42"/>
      <c r="AQ31" s="140" t="s">
        <v>23</v>
      </c>
      <c r="AR31" s="141"/>
      <c r="AS31" s="24" t="s">
        <v>23</v>
      </c>
      <c r="AT31" s="24" t="s">
        <v>23</v>
      </c>
      <c r="AU31" s="24" t="s">
        <v>23</v>
      </c>
      <c r="AV31" s="42"/>
      <c r="AW31" s="42"/>
      <c r="AX31" s="140" t="s">
        <v>23</v>
      </c>
      <c r="AY31" s="141"/>
      <c r="AZ31" s="24" t="s">
        <v>23</v>
      </c>
      <c r="BA31" s="24" t="s">
        <v>23</v>
      </c>
      <c r="BB31" s="24" t="s">
        <v>23</v>
      </c>
      <c r="BC31" s="42"/>
      <c r="BD31" s="140" t="s">
        <v>23</v>
      </c>
      <c r="BE31" s="141"/>
      <c r="BF31" s="24" t="s">
        <v>23</v>
      </c>
      <c r="BG31" s="24" t="s">
        <v>23</v>
      </c>
      <c r="BH31" s="24" t="s">
        <v>23</v>
      </c>
      <c r="BI31" s="42"/>
      <c r="BJ31" s="140" t="s">
        <v>23</v>
      </c>
      <c r="BK31" s="141"/>
      <c r="BL31" s="24" t="s">
        <v>23</v>
      </c>
      <c r="BM31" s="24" t="s">
        <v>23</v>
      </c>
      <c r="BN31" s="24" t="s">
        <v>23</v>
      </c>
      <c r="BO31" s="42"/>
      <c r="BP31" s="42"/>
      <c r="BQ31" s="139" t="s">
        <v>23</v>
      </c>
      <c r="BR31" s="139"/>
      <c r="BS31" s="24" t="s">
        <v>23</v>
      </c>
      <c r="BT31" s="24" t="s">
        <v>23</v>
      </c>
      <c r="BU31" s="24" t="s">
        <v>23</v>
      </c>
      <c r="BV31" s="42"/>
      <c r="BW31" s="139" t="s">
        <v>23</v>
      </c>
      <c r="BX31" s="139"/>
      <c r="BY31" s="24" t="s">
        <v>23</v>
      </c>
      <c r="BZ31" s="24" t="s">
        <v>23</v>
      </c>
      <c r="CA31" s="24" t="s">
        <v>23</v>
      </c>
      <c r="CB31" s="42"/>
      <c r="CC31" s="139" t="s">
        <v>23</v>
      </c>
      <c r="CD31" s="139"/>
      <c r="CE31" s="24" t="s">
        <v>23</v>
      </c>
      <c r="CF31" s="24" t="s">
        <v>23</v>
      </c>
      <c r="CG31" s="24" t="s">
        <v>23</v>
      </c>
      <c r="CH31" s="42"/>
      <c r="CI31" s="139" t="s">
        <v>23</v>
      </c>
      <c r="CJ31" s="139"/>
      <c r="CK31" s="24" t="s">
        <v>23</v>
      </c>
      <c r="CL31" s="24" t="s">
        <v>23</v>
      </c>
      <c r="CM31" s="24" t="s">
        <v>23</v>
      </c>
      <c r="CN31" s="42"/>
      <c r="CO31" s="139" t="s">
        <v>23</v>
      </c>
      <c r="CP31" s="139"/>
      <c r="CQ31" s="24" t="s">
        <v>23</v>
      </c>
      <c r="CR31" s="24" t="s">
        <v>23</v>
      </c>
      <c r="CS31" s="24" t="s">
        <v>23</v>
      </c>
      <c r="CT31" s="42"/>
      <c r="CU31" s="42"/>
      <c r="CV31" s="139" t="s">
        <v>23</v>
      </c>
      <c r="CW31" s="139"/>
      <c r="CX31" s="24" t="s">
        <v>23</v>
      </c>
      <c r="CY31" s="24" t="s">
        <v>23</v>
      </c>
      <c r="CZ31" s="24" t="s">
        <v>23</v>
      </c>
      <c r="DA31" s="42"/>
      <c r="DB31" s="139" t="s">
        <v>23</v>
      </c>
      <c r="DC31" s="139"/>
      <c r="DD31" s="24" t="s">
        <v>23</v>
      </c>
      <c r="DE31" s="24" t="s">
        <v>23</v>
      </c>
      <c r="DF31" s="24" t="s">
        <v>23</v>
      </c>
      <c r="DG31" s="42"/>
      <c r="DH31" s="139" t="s">
        <v>23</v>
      </c>
      <c r="DI31" s="139"/>
      <c r="DJ31" s="24" t="s">
        <v>23</v>
      </c>
      <c r="DK31" s="24" t="s">
        <v>23</v>
      </c>
      <c r="DL31" s="24" t="s">
        <v>23</v>
      </c>
      <c r="DM31" s="24"/>
      <c r="DN31" s="122" t="s">
        <v>23</v>
      </c>
      <c r="DO31" s="122"/>
      <c r="DP31" s="83" t="s">
        <v>23</v>
      </c>
      <c r="DQ31" s="83" t="s">
        <v>23</v>
      </c>
      <c r="DR31" s="83" t="s">
        <v>23</v>
      </c>
      <c r="DS31" s="122" t="s">
        <v>23</v>
      </c>
      <c r="DT31" s="122"/>
      <c r="DU31" s="83" t="s">
        <v>23</v>
      </c>
      <c r="DV31" s="83" t="s">
        <v>23</v>
      </c>
      <c r="DW31" s="83" t="s">
        <v>23</v>
      </c>
      <c r="DX31" s="122" t="s">
        <v>23</v>
      </c>
      <c r="DY31" s="122"/>
      <c r="DZ31" s="83" t="s">
        <v>23</v>
      </c>
      <c r="EA31" s="83" t="s">
        <v>23</v>
      </c>
      <c r="EB31" s="83" t="s">
        <v>23</v>
      </c>
    </row>
    <row r="32" spans="1:132" ht="30">
      <c r="A32" s="46" t="s">
        <v>47</v>
      </c>
      <c r="B32" s="1">
        <v>646760</v>
      </c>
      <c r="C32" s="49" t="s">
        <v>57</v>
      </c>
      <c r="D32" s="54">
        <v>5</v>
      </c>
      <c r="E32" s="66">
        <f>D32*2/$D$10</f>
        <v>0.16666666666666666</v>
      </c>
      <c r="F32" s="113">
        <f>(G$29*($D$20+$D$24)+$D32*2*($D$16+$D$12)+G$30*$D$2+$E32*$D$6)*1.25</f>
        <v>629.99138088365169</v>
      </c>
      <c r="G32" s="114"/>
      <c r="H32" s="103">
        <f>(D32*2*(D16+D12)+E32*D6)*1.25</f>
        <v>126.90417751915773</v>
      </c>
      <c r="I32" s="103">
        <f>(15/60*D2)*1.25</f>
        <v>85.825800593734215</v>
      </c>
      <c r="J32" s="103">
        <f>($G$29*($D$20+$D$24)+(70/60)*$D$2)*1.25</f>
        <v>417.26140277075979</v>
      </c>
      <c r="K32" s="40">
        <f>H32+I32+J32</f>
        <v>629.9913808836518</v>
      </c>
      <c r="L32" s="85">
        <f>(M$29*($D$20+$D$24)+$D32*2*($D$16+$D$12)+M$30*$D$2+$E32*$D$6)*1.25</f>
        <v>389.96191263369371</v>
      </c>
      <c r="M32" s="37"/>
      <c r="N32" s="103">
        <f>(D32*2*($D$16+$D$12)+$E$32*$D$6)*1.25</f>
        <v>126.90417751915773</v>
      </c>
      <c r="O32" s="103">
        <f>(15/60*$D$2)*1.25</f>
        <v>85.825800593734215</v>
      </c>
      <c r="P32" s="103">
        <f>($M$29*($D$20+$D$24)+(30/60)*$D$2)*1.25</f>
        <v>177.23193452080179</v>
      </c>
      <c r="Q32" s="44">
        <f>N32+O32+P32</f>
        <v>389.96191263369371</v>
      </c>
      <c r="R32" s="45" t="e">
        <f>#REF!+#REF!+#REF!</f>
        <v>#REF!</v>
      </c>
      <c r="S32" s="113">
        <f>(T$29*($D$20+$D$24)+$D32*2*($D$16+$D$12)+T$30*$D$2+$E32*$D$6)*1.25</f>
        <v>329.39651223787098</v>
      </c>
      <c r="T32" s="114"/>
      <c r="U32" s="103">
        <f>($D$32 *2*($D$16+$D$12)+$E$32*$D$6)*1.25</f>
        <v>126.90417751915773</v>
      </c>
      <c r="V32" s="103">
        <f>(15/60*$D$2)*1.25</f>
        <v>85.825800593734215</v>
      </c>
      <c r="W32" s="103">
        <f>($T$29*($D$20+$D$24)+(20/60)*$D$2)*1.25</f>
        <v>116.66653412497895</v>
      </c>
      <c r="X32" s="45">
        <f>W32+V32+U32</f>
        <v>329.39651223787087</v>
      </c>
      <c r="Y32" s="129">
        <f>(Z$29*($D$20+$D$24)+$D32*2*($D$16+$D$12)+Z$30*$D$2+$E32*$D$6)*1.25</f>
        <v>395.5422459670271</v>
      </c>
      <c r="Z32" s="130"/>
      <c r="AA32" s="104">
        <f>($D$32 *2*($D$16+$D$12)+$E$32*$D$6)*1.25</f>
        <v>126.90417751915773</v>
      </c>
      <c r="AB32" s="103">
        <f>(15/60*$D$2)*1.25</f>
        <v>85.825800593734215</v>
      </c>
      <c r="AC32" s="103">
        <f>($Z$29*($D$20+$D$24)+(30/60)*$D$2)*1.25</f>
        <v>182.81226785413509</v>
      </c>
      <c r="AD32" s="45">
        <f>AC32+AB32+AA32</f>
        <v>395.54224596702699</v>
      </c>
      <c r="AE32" s="129">
        <f>(AF$29*($D$20+$D$24)+$D32*2*($D$16+$D$12)+AF$30*$D$2+$E32*$D$6)*1.25</f>
        <v>401.12257930036037</v>
      </c>
      <c r="AF32" s="130"/>
      <c r="AG32" s="103">
        <f>($D$32 *2*($D$16+$D$12)+$E$32*$D$6)*1.25</f>
        <v>126.90417751915773</v>
      </c>
      <c r="AH32" s="103">
        <f>(15/60*$D$2)*1.25</f>
        <v>85.825800593734215</v>
      </c>
      <c r="AI32" s="103">
        <f>($AF$29*($D$20+$D$24)+(30/60)*$D$2)*1.25</f>
        <v>188.39260118746841</v>
      </c>
      <c r="AJ32" s="45">
        <f>AI32+AH32+AG32</f>
        <v>401.12257930036031</v>
      </c>
      <c r="AK32" s="129">
        <f>(AL$29*($D$20+$D$24)+$D32*2*($D$16+$D$12)+AL$30*$D$2+$E32*$D$6)*1.25</f>
        <v>389.96191263369371</v>
      </c>
      <c r="AL32" s="130"/>
      <c r="AM32" s="103">
        <f>($D$32 *2*($D$16+$D$12)+$E$32*$D$6)*1.25</f>
        <v>126.90417751915773</v>
      </c>
      <c r="AN32" s="103">
        <f>(15/60*$D$2)*1.25</f>
        <v>85.825800593734215</v>
      </c>
      <c r="AO32" s="103">
        <f>($AL$29*($D$20+$D$24)+(30/60)*$D$2)*1.25</f>
        <v>177.23193452080179</v>
      </c>
      <c r="AP32" s="45">
        <f>AO32+AN32+AM32</f>
        <v>389.96191263369371</v>
      </c>
      <c r="AQ32" s="129">
        <f>(AR$29*($D$20+$D$24)+$D32*2*($D$16+$D$12)+AR$30*$D$2+$E32*$D$6)*1.25</f>
        <v>301.90397870662616</v>
      </c>
      <c r="AR32" s="130"/>
      <c r="AS32" s="44">
        <f>($D$32 *2*($D$16+$D$12)+$E$32*$D$6)*1.25</f>
        <v>126.90417751915773</v>
      </c>
      <c r="AT32" s="44">
        <f>(15/60*$D$2)*1.25</f>
        <v>85.825800593734215</v>
      </c>
      <c r="AU32" s="44">
        <f>($AR$29*($D$20+$D$24)+(15/60)*$D$2)*1.25</f>
        <v>89.17400059373422</v>
      </c>
      <c r="AV32" s="45">
        <f>AU32+AT32+AS32</f>
        <v>301.90397870662616</v>
      </c>
      <c r="AW32" s="45" t="e">
        <f>#REF!+#REF!+#REF!</f>
        <v>#REF!</v>
      </c>
      <c r="AX32" s="129">
        <f>(AY$29*($D$20+$D$24)+$D32*2*($D$16+$D$12)+AY$30*$D$2+$E32*$D$6)*1.25</f>
        <v>395.5422459670271</v>
      </c>
      <c r="AY32" s="130"/>
      <c r="AZ32" s="44">
        <f>($D$32 *2*($D$16+$D$12)+$E$32*$D$6)*1.25</f>
        <v>126.90417751915773</v>
      </c>
      <c r="BA32" s="44">
        <f>(15/60*$D$2)*1.25</f>
        <v>85.825800593734215</v>
      </c>
      <c r="BB32" s="44">
        <f>($AY$29*($D$20+$D$24)+(30/60)*$D$2)*1.25</f>
        <v>182.81226785413509</v>
      </c>
      <c r="BC32" s="45">
        <f>BB32+BA32+AZ32</f>
        <v>395.54224596702699</v>
      </c>
      <c r="BD32" s="129">
        <f>(BE$29*($D$20+$D$24)+$D32*2*($D$16+$D$12)+BE$30*$D$2+$E32*$D$6)*1.25</f>
        <v>578.35451382116219</v>
      </c>
      <c r="BE32" s="130"/>
      <c r="BF32" s="44">
        <f>($D$32 *2*($D$16+$D$12)+$E$32*$D$6)*1.25</f>
        <v>126.90417751915773</v>
      </c>
      <c r="BG32" s="44">
        <f>(15/60*$D$2)*1.25</f>
        <v>85.825800593734215</v>
      </c>
      <c r="BH32" s="44">
        <f>($BE$29*($D$20+$D$24)+(60/60)*$D$2)*1.25</f>
        <v>365.62453570827017</v>
      </c>
      <c r="BI32" s="45">
        <f>BH32+BG32+BF32</f>
        <v>578.35451382116219</v>
      </c>
      <c r="BJ32" s="129">
        <f>(BK$29*($D$20+$D$24)+$D32*2*($D$16+$D$12)+BK$30*$D$2+$E32*$D$6)*1.25</f>
        <v>330.51257890453758</v>
      </c>
      <c r="BK32" s="130"/>
      <c r="BL32" s="103">
        <f>($D$32 *2*($D$16+$D$12)+$E$32*$D$6)*1.25</f>
        <v>126.90417751915773</v>
      </c>
      <c r="BM32" s="103">
        <f>(15/60*$D$2)*1.25</f>
        <v>85.825800593734215</v>
      </c>
      <c r="BN32" s="103">
        <f t="shared" ref="BN32:BN61" si="0">($BK$29*($D$20+$D$24)+(20/60)*$D$2)*1.25</f>
        <v>117.78260079164562</v>
      </c>
      <c r="BO32" s="45">
        <f>BN32+BM32+BL32</f>
        <v>330.51257890453758</v>
      </c>
      <c r="BP32" s="45" t="e">
        <f>#REF!+#REF!+#REF!</f>
        <v>#REF!</v>
      </c>
      <c r="BQ32" s="113">
        <f>(BR$29*($D$20+$D$24)+$D32*2*($D$16+$D$12)+BR$30*$D$2+$E32*$D$6)*1.25</f>
        <v>475.08077969618313</v>
      </c>
      <c r="BR32" s="114"/>
      <c r="BS32" s="44">
        <f>($D$32 *2*($D$16+$D$12)+$E$32*$D$6)*1.25</f>
        <v>126.90417751915773</v>
      </c>
      <c r="BT32" s="44">
        <f>(15/60*$D$2)*1.25</f>
        <v>85.825800593734215</v>
      </c>
      <c r="BU32" s="44">
        <f>($BR$29*($D$20+$D$24)+(40/60)*$D$2)*1.25</f>
        <v>262.35080158329123</v>
      </c>
      <c r="BV32" s="45">
        <f>BU32+BT32+BS32</f>
        <v>475.08077969618313</v>
      </c>
      <c r="BW32" s="85">
        <f>(BX$29*($D$20+$D$24)+$D32*2*($D$16+$D$12)+BX$30*$D$2+$E32*$D$6)*1.25</f>
        <v>481.77717969618311</v>
      </c>
      <c r="BX32" s="37"/>
      <c r="BY32" s="103">
        <f>($D$32 *2*($D$16+$D$12)+$E$32*$D$6)*1.25</f>
        <v>126.90417751915773</v>
      </c>
      <c r="BZ32" s="103">
        <f>(15/60*$D$2)*1.25</f>
        <v>85.825800593734215</v>
      </c>
      <c r="CA32" s="103">
        <f>($BX$29*($D$20+$D$24)+(40/60)*$D$2)*1.25</f>
        <v>269.04720158329121</v>
      </c>
      <c r="CB32" s="45">
        <f>CA32+BZ32+BY32</f>
        <v>481.77717969618317</v>
      </c>
      <c r="CC32" s="113">
        <f>(CD$29*($D$20+$D$24)+$D32*2*($D$16+$D$12)+CD$30*$D$2+$E32*$D$6)*1.25</f>
        <v>452.0525128316051</v>
      </c>
      <c r="CD32" s="114"/>
      <c r="CE32" s="103">
        <f>($D$32 *2*($D$16+$D$12)+$E$32*$D$6)*1.25</f>
        <v>126.90417751915773</v>
      </c>
      <c r="CF32" s="103">
        <f>(15/60*$D$2)*1.25</f>
        <v>85.825800593734215</v>
      </c>
      <c r="CG32" s="103">
        <f>($CD$29*($D$20+$D$24)+(35/60)*$D$2)*1.25</f>
        <v>239.3225347187132</v>
      </c>
      <c r="CH32" s="45">
        <f>CG32+CF32+CE32</f>
        <v>452.05251283160516</v>
      </c>
      <c r="CI32" s="113">
        <f>(CJ$29*($D$20+$D$24)+$D32*2*($D$16+$D$12)+CJ$30*$D$2+$E32*$D$6)*1.25</f>
        <v>447.17911302951649</v>
      </c>
      <c r="CJ32" s="114"/>
      <c r="CK32" s="103">
        <f>($D$32 *2*($D$16+$D$12)+$E$32*$D$6)*1.25</f>
        <v>126.90417751915773</v>
      </c>
      <c r="CL32" s="103">
        <f>(15/60*$D$2)*1.25</f>
        <v>85.825800593734215</v>
      </c>
      <c r="CM32" s="103">
        <f>($CJ$29*($D$20+$D$24)+(40/60)*$D$2)*1.25</f>
        <v>234.44913491662459</v>
      </c>
      <c r="CN32" s="45">
        <f>CM32+CL32+CK32</f>
        <v>447.17911302951649</v>
      </c>
      <c r="CO32" s="113">
        <f>(CP$29*($D$20+$D$24)+$D32*2*($D$16+$D$12)+CP$30*$D$2+$E32*$D$6)*1.25</f>
        <v>454.99157969618324</v>
      </c>
      <c r="CP32" s="114"/>
      <c r="CQ32" s="44">
        <f>($D$32 *2*($D$16+$D$12)+$E$32*$D$6)*1.25</f>
        <v>126.90417751915773</v>
      </c>
      <c r="CR32" s="44">
        <f>(15/60*$D$2)*1.25</f>
        <v>85.825800593734215</v>
      </c>
      <c r="CS32" s="44">
        <f>($CP$29*($D$20+$D$24)+(40/60)*$D$2)*1.25</f>
        <v>242.26160158329122</v>
      </c>
      <c r="CT32" s="45">
        <f>CS32+CR32+CQ32</f>
        <v>454.99157969618312</v>
      </c>
      <c r="CU32" s="45" t="e">
        <f>#REF!+#REF!+#REF!</f>
        <v>#REF!</v>
      </c>
      <c r="CV32" s="113">
        <f>(CW$29*($D$20+$D$24)+$D32*2*($D$16+$D$12)+CW$30*$D$2+$E32*$D$6)*1.25</f>
        <v>449.41124636284985</v>
      </c>
      <c r="CW32" s="114"/>
      <c r="CX32" s="44">
        <f>($D$32 *2*($D$16+$D$12)+$E$32*$D$6)*1.25</f>
        <v>126.90417751915773</v>
      </c>
      <c r="CY32" s="44">
        <f>(15/60*$D$2)*1.25</f>
        <v>85.825800593734215</v>
      </c>
      <c r="CZ32" s="44">
        <f>($CW$29*($D$20+$D$24)+(40/60)*$D$2)*1.25</f>
        <v>236.68126824995792</v>
      </c>
      <c r="DA32" s="45">
        <f>CZ32+CY32+CX32</f>
        <v>449.41124636284985</v>
      </c>
      <c r="DB32" s="126">
        <f>(DC$29*($D$20+$D$24)+$D32*2*($D$16+$D$12)+DC$30*$D$2+$E32*$D$6)*1.25</f>
        <v>462.80404636284982</v>
      </c>
      <c r="DC32" s="127"/>
      <c r="DD32" s="103">
        <f>($D$32 *2*($D$16+$D$12)+$E$32*$D$6)*1.25</f>
        <v>126.90417751915773</v>
      </c>
      <c r="DE32" s="103">
        <f>(15/60*$D$2)*1.25</f>
        <v>85.825800593734215</v>
      </c>
      <c r="DF32" s="103">
        <f>($DC$29*($D$20+$D$24)+(40/60)*$D$2)*1.25</f>
        <v>250.07406824995792</v>
      </c>
      <c r="DG32" s="45">
        <f>DF32+DE32+DD32</f>
        <v>462.80404636284987</v>
      </c>
      <c r="DH32" s="113">
        <f>(DI$29*($D$20+$D$24)+$D32*2*($D$16+$D$12)+DI$30*$D$2+$E32*$D$6)*1.25</f>
        <v>323.53340549203961</v>
      </c>
      <c r="DI32" s="114"/>
      <c r="DJ32" s="103">
        <f>($D$32 *2*($D$16+$D$12)+$E$32*$D$6)*1.25</f>
        <v>126.90417751915773</v>
      </c>
      <c r="DK32" s="103">
        <f>(15/60*$D$2)*1.25</f>
        <v>85.825800593734215</v>
      </c>
      <c r="DL32" s="103">
        <f>($DI$29*($D$20+$D$24)+(18/60)*$D$2)*1.25</f>
        <v>110.80342737914773</v>
      </c>
      <c r="DM32" s="44">
        <f>DL32+DK32+DJ32</f>
        <v>323.53340549203966</v>
      </c>
      <c r="DN32" s="115">
        <f>(DO$29*($D$20+$D$24)+$D32*2*($D$16+$D$12)+DO$30*$D$2+$E32*$D$6)*1.25</f>
        <v>415.22231283160511</v>
      </c>
      <c r="DO32" s="116"/>
      <c r="DP32" s="105">
        <f>(D32*2*($D$12+$D$16)+E32*$D$6)*1.25</f>
        <v>126.90417751915773</v>
      </c>
      <c r="DQ32" s="105">
        <f>(15/60*$D$2)*1.25</f>
        <v>85.825800593734215</v>
      </c>
      <c r="DR32" s="105">
        <f t="shared" ref="DR32:DR61" si="1">($DO$29*($D$20+$D$24)+(35/60)*$D$2)*1.25</f>
        <v>202.49233471871321</v>
      </c>
      <c r="DS32" s="115">
        <f>(DT$29*($D$20+$D$24)+$D32*2*($D$16+$D$12)+DT$30*$D$2+$E32*$D$6)*1.25</f>
        <v>430.84724616493844</v>
      </c>
      <c r="DT32" s="116"/>
      <c r="DU32" s="105">
        <f>(D32*2*($D$12+$D$16)+E32*$D$6)*1.25</f>
        <v>126.90417751915773</v>
      </c>
      <c r="DV32" s="105">
        <f>(15/60*$D$2)*1.25</f>
        <v>85.825800593734215</v>
      </c>
      <c r="DW32" s="105">
        <f t="shared" ref="DW32:DW61" si="2">($DT$29*($D$20+$D$24)+(35/60)*$D$2)*1.25</f>
        <v>218.11726805204654</v>
      </c>
      <c r="DX32" s="115">
        <f>(DY$29*($D$20+$D$24)+$D32*2*($D$16+$D$12)+DY$30*$D$2+$E32*$D$6)*1.25</f>
        <v>331.62864557120429</v>
      </c>
      <c r="DY32" s="116"/>
      <c r="DZ32" s="106">
        <f>(D32*2*($D$12+$D$16)+E32*$D$6)*1.25</f>
        <v>126.90417751915773</v>
      </c>
      <c r="EA32" s="106">
        <f>(15/60*$D$2)*1.25</f>
        <v>85.825800593734215</v>
      </c>
      <c r="EB32" s="106">
        <f t="shared" ref="EB32:EB61" si="3">($DY$29*($D$20+$D$24)+(20/60)*$D$2)*1.25</f>
        <v>118.89866745831229</v>
      </c>
    </row>
    <row r="33" spans="1:132" ht="30">
      <c r="A33" s="47" t="s">
        <v>48</v>
      </c>
      <c r="B33" s="1">
        <v>646767</v>
      </c>
      <c r="C33" s="50" t="s">
        <v>58</v>
      </c>
      <c r="D33" s="55">
        <v>14</v>
      </c>
      <c r="E33" s="67">
        <f t="shared" ref="E33:E61" si="4">D33*2/$D$10</f>
        <v>0.46666666666666667</v>
      </c>
      <c r="F33" s="113">
        <f>(G$29*($D$20+$D$24)+$D33*2*($D$16+$D$12)+G$30*$D$2+$E33*$D$6)*1.25</f>
        <v>858.41890041813554</v>
      </c>
      <c r="G33" s="114"/>
      <c r="H33" s="103">
        <f>(D33*2*($D$16+$D$12)+E33*$D$6)*1.25</f>
        <v>355.33169705364168</v>
      </c>
      <c r="I33" s="103">
        <f>(15/60*D2)*1.25</f>
        <v>85.825800593734215</v>
      </c>
      <c r="J33" s="103">
        <f t="shared" ref="J33:J60" si="5">($G$29*($D$20+$D$24)+(70/60)*$D$2)*1.25</f>
        <v>417.26140277075979</v>
      </c>
      <c r="K33" s="40">
        <f t="shared" ref="K33:K61" si="6">H33+I33+J33</f>
        <v>858.41890041813565</v>
      </c>
      <c r="L33" s="85">
        <f t="shared" ref="L33:L61" si="7">(M$29*($D$20+$D$24)+$D33*2*($D$16+$D$12)+M$30*$D$2+$E33*$D$6)*1.25</f>
        <v>618.38943216817768</v>
      </c>
      <c r="M33" s="37"/>
      <c r="N33" s="103">
        <f>(D33*2*($D$16+$D$12)+E33*$D$6)*1.25</f>
        <v>355.33169705364168</v>
      </c>
      <c r="O33" s="103">
        <f t="shared" ref="O33:O61" si="8">(15/60*$D$2)*1.25</f>
        <v>85.825800593734215</v>
      </c>
      <c r="P33" s="103">
        <f t="shared" ref="P33:P61" si="9">($M$29*($D$20+$D$24)+(30/60)*$D$2)*1.25</f>
        <v>177.23193452080179</v>
      </c>
      <c r="Q33" s="44">
        <f t="shared" ref="Q33:Q61" si="10">N33+O33+P33</f>
        <v>618.38943216817768</v>
      </c>
      <c r="R33" s="45" t="e">
        <f>#REF!+#REF!+#REF!</f>
        <v>#REF!</v>
      </c>
      <c r="S33" s="113">
        <f t="shared" ref="S33:S61" si="11">(T$29*($D$20+$D$24)+$D33*2*($D$16+$D$12)+T$30*$D$2+$E33*$D$6)*1.25</f>
        <v>557.82403177235483</v>
      </c>
      <c r="T33" s="114"/>
      <c r="U33" s="103">
        <f>(D33 *2*($D$16+$D$12)+E33*$D$6)*1.25</f>
        <v>355.33169705364168</v>
      </c>
      <c r="V33" s="103">
        <f t="shared" ref="V33:V61" si="12">(15/60*$D$2)*1.25</f>
        <v>85.825800593734215</v>
      </c>
      <c r="W33" s="103">
        <f t="shared" ref="W33:W61" si="13">($T$29*($D$20+$D$24)+(20/60)*$D$2)*1.25</f>
        <v>116.66653412497895</v>
      </c>
      <c r="X33" s="45">
        <f t="shared" ref="X33:X61" si="14">W33+V33+U33</f>
        <v>557.82403177235483</v>
      </c>
      <c r="Y33" s="129">
        <f t="shared" ref="Y33:Y61" si="15">(Z$29*($D$20+$D$24)+$D33*2*($D$16+$D$12)+Z$30*$D$2+$E33*$D$6)*1.25</f>
        <v>623.96976550151089</v>
      </c>
      <c r="Z33" s="130"/>
      <c r="AA33" s="104">
        <f>($D$33 *2*($D$16+$D$12)+$E$33*$D$6)*1.25</f>
        <v>355.33169705364168</v>
      </c>
      <c r="AB33" s="103">
        <f t="shared" ref="AB33:AB61" si="16">(15/60*$D$2)*1.25</f>
        <v>85.825800593734215</v>
      </c>
      <c r="AC33" s="103">
        <f t="shared" ref="AC33:AC61" si="17">($Z$29*($D$20+$D$24)+(30/60)*$D$2)*1.25</f>
        <v>182.81226785413509</v>
      </c>
      <c r="AD33" s="45">
        <f t="shared" ref="AD33:AD61" si="18">AC33+AB33+AA33</f>
        <v>623.96976550151089</v>
      </c>
      <c r="AE33" s="129">
        <f t="shared" ref="AE33:AE61" si="19">(AF$29*($D$20+$D$24)+$D33*2*($D$16+$D$12)+AF$30*$D$2+$E33*$D$6)*1.25</f>
        <v>629.55009883484433</v>
      </c>
      <c r="AF33" s="130"/>
      <c r="AG33" s="103">
        <f>($D$33 *2*($D$16+$D$12)+$E$33*$D$6)*1.25</f>
        <v>355.33169705364168</v>
      </c>
      <c r="AH33" s="103">
        <f t="shared" ref="AH33:AH61" si="20">(15/60*$D$2)*1.25</f>
        <v>85.825800593734215</v>
      </c>
      <c r="AI33" s="103">
        <f t="shared" ref="AI33:AI61" si="21">($AF$29*($D$20+$D$24)+(30/60)*$D$2)*1.25</f>
        <v>188.39260118746841</v>
      </c>
      <c r="AJ33" s="45">
        <f t="shared" ref="AJ33:AJ61" si="22">AI33+AH33+AG33</f>
        <v>629.55009883484422</v>
      </c>
      <c r="AK33" s="129">
        <f t="shared" ref="AK33:AK61" si="23">(AL$29*($D$20+$D$24)+$D33*2*($D$16+$D$12)+AL$30*$D$2+$E33*$D$6)*1.25</f>
        <v>618.38943216817768</v>
      </c>
      <c r="AL33" s="130"/>
      <c r="AM33" s="103">
        <f>($D$33 *2*($D$16+$D$12)+$E$33*$D$6)*1.25</f>
        <v>355.33169705364168</v>
      </c>
      <c r="AN33" s="103">
        <f t="shared" ref="AN33:AN61" si="24">(15/60*$D$2)*1.25</f>
        <v>85.825800593734215</v>
      </c>
      <c r="AO33" s="103">
        <f t="shared" ref="AO33:AO61" si="25">($AL$29*($D$20+$D$24)+(30/60)*$D$2)*1.25</f>
        <v>177.23193452080179</v>
      </c>
      <c r="AP33" s="45">
        <f t="shared" ref="AP33:AP61" si="26">AO33+AN33+AM33</f>
        <v>618.38943216817768</v>
      </c>
      <c r="AQ33" s="129">
        <f t="shared" ref="AQ33:AQ61" si="27">(AR$29*($D$20+$D$24)+$D33*2*($D$16+$D$12)+AR$30*$D$2+$E33*$D$6)*1.25</f>
        <v>530.33149824111001</v>
      </c>
      <c r="AR33" s="130"/>
      <c r="AS33" s="44">
        <f>($D$33 *2*($D$16+$D$12)+$E$33*$D$6)*1.25</f>
        <v>355.33169705364168</v>
      </c>
      <c r="AT33" s="44">
        <f t="shared" ref="AT33:AT61" si="28">(15/60*$D$2)*1.25</f>
        <v>85.825800593734215</v>
      </c>
      <c r="AU33" s="44">
        <f t="shared" ref="AU33:AU61" si="29">($AR$29*($D$20+$D$24)+(15/60)*$D$2)*1.25</f>
        <v>89.17400059373422</v>
      </c>
      <c r="AV33" s="45">
        <f t="shared" ref="AV33:AV61" si="30">AU33+AT33+AS33</f>
        <v>530.33149824111013</v>
      </c>
      <c r="AW33" s="45" t="e">
        <f>#REF!+#REF!+#REF!</f>
        <v>#REF!</v>
      </c>
      <c r="AX33" s="129">
        <f t="shared" ref="AX33:AX61" si="31">(AY$29*($D$20+$D$24)+$D33*2*($D$16+$D$12)+AY$30*$D$2+$E33*$D$6)*1.25</f>
        <v>623.96976550151089</v>
      </c>
      <c r="AY33" s="130"/>
      <c r="AZ33" s="44">
        <f>($D$33 *2*($D$16+$D$12)+$E$33*$D$6)*1.25</f>
        <v>355.33169705364168</v>
      </c>
      <c r="BA33" s="44">
        <f t="shared" ref="BA33:BA61" si="32">(15/60*$D$2)*1.25</f>
        <v>85.825800593734215</v>
      </c>
      <c r="BB33" s="44">
        <f t="shared" ref="BB33:BB61" si="33">($AY$29*($D$20+$D$24)+(30/60)*$D$2)*1.25</f>
        <v>182.81226785413509</v>
      </c>
      <c r="BC33" s="45">
        <f t="shared" ref="BC33:BC61" si="34">BB33+BA33+AZ33</f>
        <v>623.96976550151089</v>
      </c>
      <c r="BD33" s="129">
        <f t="shared" ref="BD33:BD61" si="35">(BE$29*($D$20+$D$24)+$D33*2*($D$16+$D$12)+BE$30*$D$2+$E33*$D$6)*1.25</f>
        <v>806.78203335564604</v>
      </c>
      <c r="BE33" s="130"/>
      <c r="BF33" s="44">
        <f>($D$33 *2*($D$16+$D$12)+$E$33*$D$6)*1.25</f>
        <v>355.33169705364168</v>
      </c>
      <c r="BG33" s="44">
        <f t="shared" ref="BG33:BG61" si="36">(15/60*$D$2)*1.25</f>
        <v>85.825800593734215</v>
      </c>
      <c r="BH33" s="44">
        <f t="shared" ref="BH33:BH61" si="37">($BE$29*($D$20+$D$24)+(60/60)*$D$2)*1.25</f>
        <v>365.62453570827017</v>
      </c>
      <c r="BI33" s="45">
        <f t="shared" ref="BI33:BI61" si="38">BH33+BG33+BF33</f>
        <v>806.78203335564604</v>
      </c>
      <c r="BJ33" s="129">
        <f t="shared" ref="BJ33:BJ61" si="39">(BK$29*($D$20+$D$24)+$D33*2*($D$16+$D$12)+BK$30*$D$2+$E33*$D$6)*1.25</f>
        <v>558.94009843902154</v>
      </c>
      <c r="BK33" s="130"/>
      <c r="BL33" s="103">
        <f>($D$33 *2*($D$16+$D$12)+$E$33*$D$6)*1.25</f>
        <v>355.33169705364168</v>
      </c>
      <c r="BM33" s="103">
        <f t="shared" ref="BM33:BM61" si="40">(15/60*$D$2)*1.25</f>
        <v>85.825800593734215</v>
      </c>
      <c r="BN33" s="103">
        <f t="shared" si="0"/>
        <v>117.78260079164562</v>
      </c>
      <c r="BO33" s="45">
        <f t="shared" ref="BO33:BO61" si="41">BN33+BM33+BL33</f>
        <v>558.94009843902154</v>
      </c>
      <c r="BP33" s="45" t="e">
        <f>#REF!+#REF!+#REF!</f>
        <v>#REF!</v>
      </c>
      <c r="BQ33" s="113">
        <f t="shared" ref="BQ33:BQ61" si="42">(BR$29*($D$20+$D$24)+$D33*2*($D$16+$D$12)+BR$30*$D$2+$E33*$D$6)*1.25</f>
        <v>703.50829923066715</v>
      </c>
      <c r="BR33" s="114"/>
      <c r="BS33" s="44">
        <f>($D$33 *2*($D$16+$D$12)+$E$33*$D$6)*1.25</f>
        <v>355.33169705364168</v>
      </c>
      <c r="BT33" s="44">
        <f t="shared" ref="BT33:BT61" si="43">(15/60*$D$2)*1.25</f>
        <v>85.825800593734215</v>
      </c>
      <c r="BU33" s="44">
        <f t="shared" ref="BU33:BU61" si="44">($BR$29*($D$20+$D$24)+(40/60)*$D$2)*1.25</f>
        <v>262.35080158329123</v>
      </c>
      <c r="BV33" s="45">
        <f t="shared" ref="BV33:BV61" si="45">BU33+BT33+BS33</f>
        <v>703.50829923066703</v>
      </c>
      <c r="BW33" s="85">
        <f t="shared" ref="BW33:BW61" si="46">(BX$29*($D$20+$D$24)+$D33*2*($D$16+$D$12)+BX$30*$D$2+$E33*$D$6)*1.25</f>
        <v>710.20469923066707</v>
      </c>
      <c r="BX33" s="37"/>
      <c r="BY33" s="103">
        <f>($D$33 *2*($D$16+$D$12)+$E$33*$D$6)*1.25</f>
        <v>355.33169705364168</v>
      </c>
      <c r="BZ33" s="103">
        <f t="shared" ref="BZ33:BZ61" si="47">(15/60*$D$2)*1.25</f>
        <v>85.825800593734215</v>
      </c>
      <c r="CA33" s="103">
        <f t="shared" ref="CA33:CA61" si="48">($BX$29*($D$20+$D$24)+(40/60)*$D$2)*1.25</f>
        <v>269.04720158329121</v>
      </c>
      <c r="CB33" s="45">
        <f t="shared" ref="CB33:CB61" si="49">CA33+BZ33+BY33</f>
        <v>710.20469923066707</v>
      </c>
      <c r="CC33" s="113">
        <f t="shared" ref="CC33:CC61" si="50">(CD$29*($D$20+$D$24)+$D33*2*($D$16+$D$12)+CD$30*$D$2+$E33*$D$6)*1.25</f>
        <v>680.48003236608906</v>
      </c>
      <c r="CD33" s="114"/>
      <c r="CE33" s="103">
        <f>($D$33 *2*($D$16+$D$12)+$E$33*$D$6)*1.25</f>
        <v>355.33169705364168</v>
      </c>
      <c r="CF33" s="103">
        <f t="shared" ref="CF33:CF61" si="51">(15/60*$D$2)*1.25</f>
        <v>85.825800593734215</v>
      </c>
      <c r="CG33" s="103">
        <f t="shared" ref="CG33:CG61" si="52">($CD$29*($D$20+$D$24)+(35/60)*$D$2)*1.25</f>
        <v>239.3225347187132</v>
      </c>
      <c r="CH33" s="45">
        <f t="shared" ref="CH33:CH61" si="53">CG33+CF33+CE33</f>
        <v>680.48003236608906</v>
      </c>
      <c r="CI33" s="113">
        <f t="shared" ref="CI33:CI61" si="54">(CJ$29*($D$20+$D$24)+$D33*2*($D$16+$D$12)+CJ$30*$D$2+$E33*$D$6)*1.25</f>
        <v>675.60663256400051</v>
      </c>
      <c r="CJ33" s="114"/>
      <c r="CK33" s="103">
        <f>($D$33 *2*($D$16+$D$12)+$E$33*$D$6)*1.25</f>
        <v>355.33169705364168</v>
      </c>
      <c r="CL33" s="103">
        <f t="shared" ref="CL33:CL61" si="55">(15/60*$D$2)*1.25</f>
        <v>85.825800593734215</v>
      </c>
      <c r="CM33" s="103">
        <f t="shared" ref="CM33:CM61" si="56">($CJ$29*($D$20+$D$24)+(40/60)*$D$2)*1.25</f>
        <v>234.44913491662459</v>
      </c>
      <c r="CN33" s="45">
        <f t="shared" ref="CN33:CN61" si="57">CM33+CL33+CK33</f>
        <v>675.60663256400039</v>
      </c>
      <c r="CO33" s="113">
        <f t="shared" ref="CO33:CO61" si="58">(CP$29*($D$20+$D$24)+$D33*2*($D$16+$D$12)+CP$30*$D$2+$E33*$D$6)*1.25</f>
        <v>683.41909923066714</v>
      </c>
      <c r="CP33" s="114"/>
      <c r="CQ33" s="44">
        <f>($D$33 *2*($D$16+$D$12)+$E$33*$D$6)*1.25</f>
        <v>355.33169705364168</v>
      </c>
      <c r="CR33" s="44">
        <f t="shared" ref="CR33:CR61" si="59">(15/60*$D$2)*1.25</f>
        <v>85.825800593734215</v>
      </c>
      <c r="CS33" s="44">
        <f t="shared" ref="CS33:CS61" si="60">($CP$29*($D$20+$D$24)+(40/60)*$D$2)*1.25</f>
        <v>242.26160158329122</v>
      </c>
      <c r="CT33" s="45">
        <f t="shared" ref="CT33:CT61" si="61">CS33+CR33+CQ33</f>
        <v>683.41909923066714</v>
      </c>
      <c r="CU33" s="45" t="e">
        <f>#REF!+#REF!+#REF!</f>
        <v>#REF!</v>
      </c>
      <c r="CV33" s="113">
        <f t="shared" ref="CV33:CV61" si="62">(CW$29*($D$20+$D$24)+$D33*2*($D$16+$D$12)+CW$30*$D$2+$E33*$D$6)*1.25</f>
        <v>677.83876589733381</v>
      </c>
      <c r="CW33" s="114"/>
      <c r="CX33" s="44">
        <f>($D$33 *2*($D$16+$D$12)+$E$33*$D$6)*1.25</f>
        <v>355.33169705364168</v>
      </c>
      <c r="CY33" s="44">
        <f t="shared" ref="CY33:CY60" si="63">(15/60*$D$2)*1.25</f>
        <v>85.825800593734215</v>
      </c>
      <c r="CZ33" s="44">
        <f t="shared" ref="CZ33:CZ61" si="64">($CW$29*($D$20+$D$24)+(40/60)*$D$2)*1.25</f>
        <v>236.68126824995792</v>
      </c>
      <c r="DA33" s="45">
        <f t="shared" ref="DA33:DA61" si="65">CZ33+CY33+CX33</f>
        <v>677.83876589733381</v>
      </c>
      <c r="DB33" s="126">
        <f t="shared" ref="DB33:DB61" si="66">(DC$29*($D$20+$D$24)+$D33*2*($D$16+$D$12)+DC$30*$D$2+$E33*$D$6)*1.25</f>
        <v>691.23156589733367</v>
      </c>
      <c r="DC33" s="127"/>
      <c r="DD33" s="103">
        <f>($D$33 *2*($D$16+$D$12)+$E$33*$D$6)*1.25</f>
        <v>355.33169705364168</v>
      </c>
      <c r="DE33" s="103">
        <f t="shared" ref="DE33:DE61" si="67">(15/60*$D$2)*1.25</f>
        <v>85.825800593734215</v>
      </c>
      <c r="DF33" s="103">
        <f t="shared" ref="DF33:DF61" si="68">($DC$29*($D$20+$D$24)+(40/60)*$D$2)*1.25</f>
        <v>250.07406824995792</v>
      </c>
      <c r="DG33" s="45">
        <f t="shared" ref="DG33:DG61" si="69">DF33+DE33+DD33</f>
        <v>691.23156589733389</v>
      </c>
      <c r="DH33" s="113">
        <f t="shared" ref="DH33:DH61" si="70">(DI$29*($D$20+$D$24)+$D33*2*($D$16+$D$12)+DI$30*$D$2+$E33*$D$6)*1.25</f>
        <v>551.96092502652368</v>
      </c>
      <c r="DI33" s="114"/>
      <c r="DJ33" s="103">
        <f>($D$33 *2*($D$16+$D$12)+$E$33*$D$6)*1.25</f>
        <v>355.33169705364168</v>
      </c>
      <c r="DK33" s="103">
        <f t="shared" ref="DK33:DK61" si="71">(15/60*$D$2)*1.25</f>
        <v>85.825800593734215</v>
      </c>
      <c r="DL33" s="103">
        <f t="shared" ref="DL33:DL61" si="72">($DI$29*($D$20+$D$24)+(18/60)*$D$2)*1.25</f>
        <v>110.80342737914773</v>
      </c>
      <c r="DM33" s="44">
        <f t="shared" ref="DM33:DM61" si="73">DL33+DK33+DJ33</f>
        <v>551.96092502652368</v>
      </c>
      <c r="DN33" s="115">
        <f t="shared" ref="DN33:DN61" si="74">(DO$29*($D$20+$D$24)+$D33*2*($D$16+$D$12)+DO$30*$D$2+$E33*$D$6)*1.25</f>
        <v>643.64983236608907</v>
      </c>
      <c r="DO33" s="116"/>
      <c r="DP33" s="105">
        <f t="shared" ref="DP33:DP61" si="75">(D33*2*($D$12+$D$16)+E33*$D$6)*1.25</f>
        <v>355.33169705364168</v>
      </c>
      <c r="DQ33" s="105">
        <f t="shared" ref="DQ33:DQ61" si="76">(15/60*$D$2)*1.25</f>
        <v>85.825800593734215</v>
      </c>
      <c r="DR33" s="105">
        <f t="shared" si="1"/>
        <v>202.49233471871321</v>
      </c>
      <c r="DS33" s="115">
        <f t="shared" ref="DS33:DS61" si="77">(DT$29*($D$20+$D$24)+$D33*2*($D$16+$D$12)+DT$30*$D$2+$E33*$D$6)*1.25</f>
        <v>659.27476569942246</v>
      </c>
      <c r="DT33" s="116"/>
      <c r="DU33" s="105">
        <f t="shared" ref="DU33:DU61" si="78">(D33*2*($D$12+$D$16)+E33*$D$6)*1.25</f>
        <v>355.33169705364168</v>
      </c>
      <c r="DV33" s="105">
        <f t="shared" ref="DV33:DV61" si="79">(15/60*$D$2)*1.25</f>
        <v>85.825800593734215</v>
      </c>
      <c r="DW33" s="105">
        <f t="shared" si="2"/>
        <v>218.11726805204654</v>
      </c>
      <c r="DX33" s="115">
        <f t="shared" ref="DX33:DX61" si="80">(DY$29*($D$20+$D$24)+$D33*2*($D$16+$D$12)+DY$30*$D$2+$E33*$D$6)*1.25</f>
        <v>560.05616510568814</v>
      </c>
      <c r="DY33" s="116"/>
      <c r="DZ33" s="106">
        <f t="shared" ref="DZ33:DZ61" si="81">(D33*2*($D$12+$D$16)+E33*$D$6)*1.25</f>
        <v>355.33169705364168</v>
      </c>
      <c r="EA33" s="106">
        <f t="shared" ref="EA33:EA61" si="82">(15/60*$D$2)*1.25</f>
        <v>85.825800593734215</v>
      </c>
      <c r="EB33" s="106">
        <f t="shared" si="3"/>
        <v>118.89866745831229</v>
      </c>
    </row>
    <row r="34" spans="1:132" ht="15.75">
      <c r="A34" s="48"/>
      <c r="B34" s="1">
        <v>646760</v>
      </c>
      <c r="C34" s="51" t="s">
        <v>59</v>
      </c>
      <c r="D34" s="56">
        <v>25</v>
      </c>
      <c r="E34" s="67">
        <f t="shared" si="4"/>
        <v>0.83333333333333337</v>
      </c>
      <c r="F34" s="113">
        <f t="shared" ref="F34:F61" si="83">(G$29*($D$20+$D$24)+$D34*2*($D$16+$D$12)+G$30*$D$2+$E34*$D$6)*1.25</f>
        <v>1137.6080909602827</v>
      </c>
      <c r="G34" s="114"/>
      <c r="H34" s="103">
        <f>(D34*2*($D$16+$D$12)+E34*$D$6)*1.25</f>
        <v>634.52088759578874</v>
      </c>
      <c r="I34" s="103">
        <f>(15/60*D2)*1.25</f>
        <v>85.825800593734215</v>
      </c>
      <c r="J34" s="103">
        <f t="shared" si="5"/>
        <v>417.26140277075979</v>
      </c>
      <c r="K34" s="40">
        <f t="shared" si="6"/>
        <v>1137.6080909602829</v>
      </c>
      <c r="L34" s="85">
        <f t="shared" si="7"/>
        <v>897.57862271032479</v>
      </c>
      <c r="M34" s="37"/>
      <c r="N34" s="103">
        <f>(D34*2*($D$16+$D$12)+E34*$D$6)*1.25</f>
        <v>634.52088759578874</v>
      </c>
      <c r="O34" s="103">
        <f t="shared" si="8"/>
        <v>85.825800593734215</v>
      </c>
      <c r="P34" s="103">
        <f t="shared" si="9"/>
        <v>177.23193452080179</v>
      </c>
      <c r="Q34" s="44">
        <f t="shared" si="10"/>
        <v>897.57862271032479</v>
      </c>
      <c r="R34" s="45" t="e">
        <f>#REF!+#REF!+#REF!</f>
        <v>#REF!</v>
      </c>
      <c r="S34" s="113">
        <f>(T$29*($D$20+$D$24)+$D34*2*($D$16+$D$12)+T$30*$D$2+$E34*$D$6)*1.25</f>
        <v>837.01322231450195</v>
      </c>
      <c r="T34" s="114"/>
      <c r="U34" s="103">
        <f>(D34 *2*($D$16+$D$12)+E34*$D$6)*1.25</f>
        <v>634.52088759578874</v>
      </c>
      <c r="V34" s="103">
        <f t="shared" si="12"/>
        <v>85.825800593734215</v>
      </c>
      <c r="W34" s="103">
        <f t="shared" si="13"/>
        <v>116.66653412497895</v>
      </c>
      <c r="X34" s="45">
        <f t="shared" si="14"/>
        <v>837.01322231450195</v>
      </c>
      <c r="Y34" s="129">
        <f t="shared" si="15"/>
        <v>903.15895604365801</v>
      </c>
      <c r="Z34" s="130"/>
      <c r="AA34" s="104">
        <f>(D34 *2*($D$16+$D$12)+E34*$D$6)*1.25</f>
        <v>634.52088759578874</v>
      </c>
      <c r="AB34" s="103">
        <f t="shared" si="16"/>
        <v>85.825800593734215</v>
      </c>
      <c r="AC34" s="103">
        <f t="shared" si="17"/>
        <v>182.81226785413509</v>
      </c>
      <c r="AD34" s="45">
        <f t="shared" si="18"/>
        <v>903.15895604365801</v>
      </c>
      <c r="AE34" s="129">
        <f t="shared" si="19"/>
        <v>908.73928937699134</v>
      </c>
      <c r="AF34" s="130"/>
      <c r="AG34" s="103">
        <f>(D34 *2*($D$16+$D$12)+E34*$D$6)*1.25</f>
        <v>634.52088759578874</v>
      </c>
      <c r="AH34" s="103">
        <f t="shared" si="20"/>
        <v>85.825800593734215</v>
      </c>
      <c r="AI34" s="103">
        <f t="shared" si="21"/>
        <v>188.39260118746841</v>
      </c>
      <c r="AJ34" s="45">
        <f t="shared" si="22"/>
        <v>908.73928937699134</v>
      </c>
      <c r="AK34" s="129">
        <f t="shared" si="23"/>
        <v>897.57862271032479</v>
      </c>
      <c r="AL34" s="130"/>
      <c r="AM34" s="103">
        <f>(D34 *2*($D$16+$D$12)+E34*$D$6)*1.25</f>
        <v>634.52088759578874</v>
      </c>
      <c r="AN34" s="103">
        <f t="shared" si="24"/>
        <v>85.825800593734215</v>
      </c>
      <c r="AO34" s="103">
        <f t="shared" si="25"/>
        <v>177.23193452080179</v>
      </c>
      <c r="AP34" s="45">
        <f t="shared" si="26"/>
        <v>897.57862271032468</v>
      </c>
      <c r="AQ34" s="129">
        <f t="shared" si="27"/>
        <v>809.52068878325713</v>
      </c>
      <c r="AR34" s="130"/>
      <c r="AS34" s="44">
        <f>(D34 *2*($D$16+$D$12)+E34*$D$6)*1.25</f>
        <v>634.52088759578874</v>
      </c>
      <c r="AT34" s="44">
        <f t="shared" si="28"/>
        <v>85.825800593734215</v>
      </c>
      <c r="AU34" s="44">
        <f t="shared" si="29"/>
        <v>89.17400059373422</v>
      </c>
      <c r="AV34" s="45">
        <f t="shared" si="30"/>
        <v>809.52068878325713</v>
      </c>
      <c r="AW34" s="45" t="e">
        <f>#REF!+#REF!+#REF!</f>
        <v>#REF!</v>
      </c>
      <c r="AX34" s="129">
        <f t="shared" si="31"/>
        <v>903.15895604365801</v>
      </c>
      <c r="AY34" s="130"/>
      <c r="AZ34" s="44">
        <f>(D34 *2*($D$16+$D$12)+E34*$D$6)*1.25</f>
        <v>634.52088759578874</v>
      </c>
      <c r="BA34" s="44">
        <f t="shared" si="32"/>
        <v>85.825800593734215</v>
      </c>
      <c r="BB34" s="44">
        <f t="shared" si="33"/>
        <v>182.81226785413509</v>
      </c>
      <c r="BC34" s="45">
        <f t="shared" si="34"/>
        <v>903.15895604365801</v>
      </c>
      <c r="BD34" s="129">
        <f t="shared" si="35"/>
        <v>1085.9712238977932</v>
      </c>
      <c r="BE34" s="130"/>
      <c r="BF34" s="44">
        <f>(D34 *2*($D$16+$D$12)+E34*$D$6)*1.25</f>
        <v>634.52088759578874</v>
      </c>
      <c r="BG34" s="44">
        <f t="shared" si="36"/>
        <v>85.825800593734215</v>
      </c>
      <c r="BH34" s="44">
        <f t="shared" si="37"/>
        <v>365.62453570827017</v>
      </c>
      <c r="BI34" s="45">
        <f t="shared" si="38"/>
        <v>1085.9712238977932</v>
      </c>
      <c r="BJ34" s="129">
        <f t="shared" si="39"/>
        <v>838.12928898116854</v>
      </c>
      <c r="BK34" s="130"/>
      <c r="BL34" s="103">
        <f>(D34 *2*($D$16+$D$12)+E34*$D$6)*1.25</f>
        <v>634.52088759578874</v>
      </c>
      <c r="BM34" s="103">
        <f t="shared" si="40"/>
        <v>85.825800593734215</v>
      </c>
      <c r="BN34" s="103">
        <f t="shared" si="0"/>
        <v>117.78260079164562</v>
      </c>
      <c r="BO34" s="45">
        <f t="shared" si="41"/>
        <v>838.12928898116854</v>
      </c>
      <c r="BP34" s="45" t="e">
        <f>#REF!+#REF!+#REF!</f>
        <v>#REF!</v>
      </c>
      <c r="BQ34" s="113">
        <f t="shared" si="42"/>
        <v>982.69748977281415</v>
      </c>
      <c r="BR34" s="114"/>
      <c r="BS34" s="44">
        <f>(D34 *2*($D$16+$D$12)+E34*$D$6)*1.25</f>
        <v>634.52088759578874</v>
      </c>
      <c r="BT34" s="44">
        <f t="shared" si="43"/>
        <v>85.825800593734215</v>
      </c>
      <c r="BU34" s="44">
        <f t="shared" si="44"/>
        <v>262.35080158329123</v>
      </c>
      <c r="BV34" s="45">
        <f t="shared" si="45"/>
        <v>982.69748977281415</v>
      </c>
      <c r="BW34" s="85">
        <f t="shared" si="46"/>
        <v>989.39388977281408</v>
      </c>
      <c r="BX34" s="37"/>
      <c r="BY34" s="103">
        <f>(D34 *2*($D$16+$D$12)+E34*$D$6)*1.25</f>
        <v>634.52088759578874</v>
      </c>
      <c r="BZ34" s="103">
        <f t="shared" si="47"/>
        <v>85.825800593734215</v>
      </c>
      <c r="CA34" s="103">
        <f t="shared" si="48"/>
        <v>269.04720158329121</v>
      </c>
      <c r="CB34" s="45">
        <f t="shared" si="49"/>
        <v>989.39388977281419</v>
      </c>
      <c r="CC34" s="113">
        <f t="shared" si="50"/>
        <v>959.66922290823618</v>
      </c>
      <c r="CD34" s="114"/>
      <c r="CE34" s="103">
        <f>(D34 *2*($D$16+$D$12)+E34*$D$6)*1.25</f>
        <v>634.52088759578874</v>
      </c>
      <c r="CF34" s="103">
        <f t="shared" si="51"/>
        <v>85.825800593734215</v>
      </c>
      <c r="CG34" s="103">
        <f t="shared" si="52"/>
        <v>239.3225347187132</v>
      </c>
      <c r="CH34" s="45">
        <f t="shared" si="53"/>
        <v>959.66922290823618</v>
      </c>
      <c r="CI34" s="113">
        <f t="shared" si="54"/>
        <v>954.79582310614751</v>
      </c>
      <c r="CJ34" s="114"/>
      <c r="CK34" s="103">
        <f>(D34 *2*($D$16+$D$12)+E34*$D$6)*1.25</f>
        <v>634.52088759578874</v>
      </c>
      <c r="CL34" s="103">
        <f t="shared" si="55"/>
        <v>85.825800593734215</v>
      </c>
      <c r="CM34" s="103">
        <f t="shared" si="56"/>
        <v>234.44913491662459</v>
      </c>
      <c r="CN34" s="45">
        <f t="shared" si="57"/>
        <v>954.79582310614751</v>
      </c>
      <c r="CO34" s="113">
        <f t="shared" si="58"/>
        <v>962.60828977281426</v>
      </c>
      <c r="CP34" s="114"/>
      <c r="CQ34" s="44">
        <f>(D34 *2*($D$16+$D$12)+E34*$D$6)*1.25</f>
        <v>634.52088759578874</v>
      </c>
      <c r="CR34" s="44">
        <f t="shared" si="59"/>
        <v>85.825800593734215</v>
      </c>
      <c r="CS34" s="44">
        <f t="shared" si="60"/>
        <v>242.26160158329122</v>
      </c>
      <c r="CT34" s="45">
        <f t="shared" si="61"/>
        <v>962.60828977281415</v>
      </c>
      <c r="CU34" s="45" t="e">
        <f>#REF!+#REF!+#REF!</f>
        <v>#REF!</v>
      </c>
      <c r="CV34" s="113">
        <f t="shared" si="62"/>
        <v>957.02795643948082</v>
      </c>
      <c r="CW34" s="114"/>
      <c r="CX34" s="44">
        <f>(D34 *2*($D$16+$D$12)+E34*$D$6)*1.25</f>
        <v>634.52088759578874</v>
      </c>
      <c r="CY34" s="44">
        <f t="shared" si="63"/>
        <v>85.825800593734215</v>
      </c>
      <c r="CZ34" s="44">
        <f t="shared" si="64"/>
        <v>236.68126824995792</v>
      </c>
      <c r="DA34" s="45">
        <f t="shared" si="65"/>
        <v>957.02795643948093</v>
      </c>
      <c r="DB34" s="126">
        <f t="shared" si="66"/>
        <v>970.42075643948078</v>
      </c>
      <c r="DC34" s="127"/>
      <c r="DD34" s="103">
        <f>(D34 *2*($D$16+$D$12)+E34*$D$6)*1.25</f>
        <v>634.52088759578874</v>
      </c>
      <c r="DE34" s="103">
        <f t="shared" si="67"/>
        <v>85.825800593734215</v>
      </c>
      <c r="DF34" s="103">
        <f t="shared" si="68"/>
        <v>250.07406824995792</v>
      </c>
      <c r="DG34" s="45">
        <f t="shared" si="69"/>
        <v>970.4207564394809</v>
      </c>
      <c r="DH34" s="113">
        <f t="shared" si="70"/>
        <v>831.15011556867057</v>
      </c>
      <c r="DI34" s="114"/>
      <c r="DJ34" s="103">
        <f>(D34 *2*($D$16+$D$12)+E34*$D$6)*1.25</f>
        <v>634.52088759578874</v>
      </c>
      <c r="DK34" s="103">
        <f t="shared" si="71"/>
        <v>85.825800593734215</v>
      </c>
      <c r="DL34" s="103">
        <f t="shared" si="72"/>
        <v>110.80342737914773</v>
      </c>
      <c r="DM34" s="44">
        <f t="shared" si="73"/>
        <v>831.15011556867069</v>
      </c>
      <c r="DN34" s="115">
        <f t="shared" si="74"/>
        <v>922.83902290823619</v>
      </c>
      <c r="DO34" s="116"/>
      <c r="DP34" s="105">
        <f t="shared" si="75"/>
        <v>634.52088759578874</v>
      </c>
      <c r="DQ34" s="105">
        <f t="shared" si="76"/>
        <v>85.825800593734215</v>
      </c>
      <c r="DR34" s="105">
        <f t="shared" si="1"/>
        <v>202.49233471871321</v>
      </c>
      <c r="DS34" s="115">
        <f t="shared" si="77"/>
        <v>938.46395624156935</v>
      </c>
      <c r="DT34" s="116"/>
      <c r="DU34" s="105">
        <f t="shared" si="78"/>
        <v>634.52088759578874</v>
      </c>
      <c r="DV34" s="105">
        <f t="shared" si="79"/>
        <v>85.825800593734215</v>
      </c>
      <c r="DW34" s="105">
        <f t="shared" si="2"/>
        <v>218.11726805204654</v>
      </c>
      <c r="DX34" s="115">
        <f t="shared" si="80"/>
        <v>839.24535564783525</v>
      </c>
      <c r="DY34" s="116"/>
      <c r="DZ34" s="106">
        <f t="shared" si="81"/>
        <v>634.52088759578874</v>
      </c>
      <c r="EA34" s="106">
        <f t="shared" si="82"/>
        <v>85.825800593734215</v>
      </c>
      <c r="EB34" s="106">
        <f t="shared" si="3"/>
        <v>118.89866745831229</v>
      </c>
    </row>
    <row r="35" spans="1:132" ht="15.75">
      <c r="A35" s="48"/>
      <c r="B35" s="1">
        <v>646760</v>
      </c>
      <c r="C35" s="51" t="s">
        <v>60</v>
      </c>
      <c r="D35" s="56">
        <v>27</v>
      </c>
      <c r="E35" s="67">
        <f t="shared" si="4"/>
        <v>0.9</v>
      </c>
      <c r="F35" s="113">
        <f t="shared" si="83"/>
        <v>1188.3697619679458</v>
      </c>
      <c r="G35" s="114"/>
      <c r="H35" s="103">
        <f>(D35*2*($D$16+$D$12)+E35*$D$6)*1.25</f>
        <v>685.28255860345189</v>
      </c>
      <c r="I35" s="103">
        <f>(15/60*$D$2)*1.25</f>
        <v>85.825800593734215</v>
      </c>
      <c r="J35" s="103">
        <f>($G$29*($D$20+$D$24)+(70/60)*$D$2)*1.25</f>
        <v>417.26140277075979</v>
      </c>
      <c r="K35" s="40">
        <f t="shared" si="6"/>
        <v>1188.369761967946</v>
      </c>
      <c r="L35" s="85">
        <f t="shared" si="7"/>
        <v>948.34029371798783</v>
      </c>
      <c r="M35" s="37"/>
      <c r="N35" s="103">
        <f t="shared" ref="N35:N61" si="84">(D35*2*($D$16+$D$12)+E35*$D$6)*1.25</f>
        <v>685.28255860345189</v>
      </c>
      <c r="O35" s="103">
        <f t="shared" si="8"/>
        <v>85.825800593734215</v>
      </c>
      <c r="P35" s="103">
        <f t="shared" si="9"/>
        <v>177.23193452080179</v>
      </c>
      <c r="Q35" s="44">
        <f t="shared" si="10"/>
        <v>948.34029371798795</v>
      </c>
      <c r="R35" s="45" t="e">
        <f>#REF!+#REF!+#REF!</f>
        <v>#REF!</v>
      </c>
      <c r="S35" s="113">
        <f t="shared" si="11"/>
        <v>887.7748933221651</v>
      </c>
      <c r="T35" s="114"/>
      <c r="U35" s="103">
        <f t="shared" ref="U35:U61" si="85">(D35 *2*($D$16+$D$12)+E35*$D$6)*1.25</f>
        <v>685.28255860345189</v>
      </c>
      <c r="V35" s="103">
        <f t="shared" si="12"/>
        <v>85.825800593734215</v>
      </c>
      <c r="W35" s="103">
        <f t="shared" si="13"/>
        <v>116.66653412497895</v>
      </c>
      <c r="X35" s="45">
        <f t="shared" si="14"/>
        <v>887.7748933221651</v>
      </c>
      <c r="Y35" s="129">
        <f t="shared" si="15"/>
        <v>953.92062705132105</v>
      </c>
      <c r="Z35" s="130"/>
      <c r="AA35" s="104">
        <f t="shared" ref="AA35:AA61" si="86">(D35 *2*($D$16+$D$12)+E35*$D$6)*1.25</f>
        <v>685.28255860345189</v>
      </c>
      <c r="AB35" s="103">
        <f t="shared" si="16"/>
        <v>85.825800593734215</v>
      </c>
      <c r="AC35" s="103">
        <f t="shared" si="17"/>
        <v>182.81226785413509</v>
      </c>
      <c r="AD35" s="45">
        <f t="shared" si="18"/>
        <v>953.92062705132116</v>
      </c>
      <c r="AE35" s="129">
        <f t="shared" si="19"/>
        <v>959.50096038465449</v>
      </c>
      <c r="AF35" s="130"/>
      <c r="AG35" s="103">
        <f t="shared" ref="AG35:AG61" si="87">(D35 *2*($D$16+$D$12)+E35*$D$6)*1.25</f>
        <v>685.28255860345189</v>
      </c>
      <c r="AH35" s="103">
        <f t="shared" si="20"/>
        <v>85.825800593734215</v>
      </c>
      <c r="AI35" s="103">
        <f t="shared" si="21"/>
        <v>188.39260118746841</v>
      </c>
      <c r="AJ35" s="45">
        <f t="shared" si="22"/>
        <v>959.50096038465449</v>
      </c>
      <c r="AK35" s="129">
        <f t="shared" si="23"/>
        <v>948.34029371798783</v>
      </c>
      <c r="AL35" s="130"/>
      <c r="AM35" s="103">
        <f t="shared" ref="AM35:AM61" si="88">(D35 *2*($D$16+$D$12)+E35*$D$6)*1.25</f>
        <v>685.28255860345189</v>
      </c>
      <c r="AN35" s="103">
        <f t="shared" si="24"/>
        <v>85.825800593734215</v>
      </c>
      <c r="AO35" s="103">
        <f t="shared" si="25"/>
        <v>177.23193452080179</v>
      </c>
      <c r="AP35" s="45">
        <f t="shared" si="26"/>
        <v>948.34029371798783</v>
      </c>
      <c r="AQ35" s="129">
        <f t="shared" si="27"/>
        <v>860.28235979092017</v>
      </c>
      <c r="AR35" s="130"/>
      <c r="AS35" s="44">
        <f t="shared" ref="AS35:AS61" si="89">(D35 *2*($D$16+$D$12)+E35*$D$6)*1.25</f>
        <v>685.28255860345189</v>
      </c>
      <c r="AT35" s="44">
        <f t="shared" si="28"/>
        <v>85.825800593734215</v>
      </c>
      <c r="AU35" s="44">
        <f t="shared" si="29"/>
        <v>89.17400059373422</v>
      </c>
      <c r="AV35" s="45">
        <f t="shared" si="30"/>
        <v>860.28235979092028</v>
      </c>
      <c r="AW35" s="45" t="e">
        <f>#REF!+#REF!+#REF!</f>
        <v>#REF!</v>
      </c>
      <c r="AX35" s="129">
        <f t="shared" si="31"/>
        <v>953.92062705132105</v>
      </c>
      <c r="AY35" s="130"/>
      <c r="AZ35" s="44">
        <f t="shared" ref="AZ35:AZ61" si="90">(D35 *2*($D$16+$D$12)+E35*$D$6)*1.25</f>
        <v>685.28255860345189</v>
      </c>
      <c r="BA35" s="44">
        <f t="shared" si="32"/>
        <v>85.825800593734215</v>
      </c>
      <c r="BB35" s="44">
        <f t="shared" si="33"/>
        <v>182.81226785413509</v>
      </c>
      <c r="BC35" s="45">
        <f t="shared" si="34"/>
        <v>953.92062705132116</v>
      </c>
      <c r="BD35" s="129">
        <f t="shared" si="35"/>
        <v>1136.7328949054561</v>
      </c>
      <c r="BE35" s="130"/>
      <c r="BF35" s="44">
        <f t="shared" ref="BF35:BF61" si="91">(D35 *2*($D$16+$D$12)+E35*$D$6)*1.25</f>
        <v>685.28255860345189</v>
      </c>
      <c r="BG35" s="44">
        <f t="shared" si="36"/>
        <v>85.825800593734215</v>
      </c>
      <c r="BH35" s="44">
        <f t="shared" si="37"/>
        <v>365.62453570827017</v>
      </c>
      <c r="BI35" s="45">
        <f t="shared" si="38"/>
        <v>1136.7328949054563</v>
      </c>
      <c r="BJ35" s="129">
        <f t="shared" si="39"/>
        <v>888.89095998883158</v>
      </c>
      <c r="BK35" s="130"/>
      <c r="BL35" s="103">
        <f t="shared" ref="BL35:BL61" si="92">(D35 *2*($D$16+$D$12)+E35*$D$6)*1.25</f>
        <v>685.28255860345189</v>
      </c>
      <c r="BM35" s="103">
        <f t="shared" si="40"/>
        <v>85.825800593734215</v>
      </c>
      <c r="BN35" s="103">
        <f t="shared" si="0"/>
        <v>117.78260079164562</v>
      </c>
      <c r="BO35" s="45">
        <f t="shared" si="41"/>
        <v>888.8909599888317</v>
      </c>
      <c r="BP35" s="45" t="e">
        <f>#REF!+#REF!+#REF!</f>
        <v>#REF!</v>
      </c>
      <c r="BQ35" s="113">
        <f t="shared" si="42"/>
        <v>1033.4591607804773</v>
      </c>
      <c r="BR35" s="114"/>
      <c r="BS35" s="44">
        <f t="shared" ref="BS35:BS61" si="93">(D35 *2*($D$16+$D$12)+E35*$D$6)*1.25</f>
        <v>685.28255860345189</v>
      </c>
      <c r="BT35" s="44">
        <f t="shared" si="43"/>
        <v>85.825800593734215</v>
      </c>
      <c r="BU35" s="44">
        <f t="shared" si="44"/>
        <v>262.35080158329123</v>
      </c>
      <c r="BV35" s="45">
        <f t="shared" si="45"/>
        <v>1033.4591607804773</v>
      </c>
      <c r="BW35" s="85">
        <f t="shared" si="46"/>
        <v>1040.1555607804771</v>
      </c>
      <c r="BX35" s="37"/>
      <c r="BY35" s="103">
        <f t="shared" ref="BY35:BY61" si="94">(D35 *2*($D$16+$D$12)+E35*$D$6)*1.25</f>
        <v>685.28255860345189</v>
      </c>
      <c r="BZ35" s="103">
        <f t="shared" si="47"/>
        <v>85.825800593734215</v>
      </c>
      <c r="CA35" s="103">
        <f t="shared" si="48"/>
        <v>269.04720158329121</v>
      </c>
      <c r="CB35" s="45">
        <f t="shared" si="49"/>
        <v>1040.1555607804773</v>
      </c>
      <c r="CC35" s="113">
        <f t="shared" si="50"/>
        <v>1010.4308939158991</v>
      </c>
      <c r="CD35" s="114"/>
      <c r="CE35" s="103">
        <f t="shared" ref="CE35:CE61" si="95">(D35 *2*($D$16+$D$12)+E35*$D$6)*1.25</f>
        <v>685.28255860345189</v>
      </c>
      <c r="CF35" s="103">
        <f t="shared" si="51"/>
        <v>85.825800593734215</v>
      </c>
      <c r="CG35" s="103">
        <f t="shared" si="52"/>
        <v>239.3225347187132</v>
      </c>
      <c r="CH35" s="45">
        <f t="shared" si="53"/>
        <v>1010.4308939158993</v>
      </c>
      <c r="CI35" s="113">
        <f t="shared" si="54"/>
        <v>1005.5574941138105</v>
      </c>
      <c r="CJ35" s="114"/>
      <c r="CK35" s="103">
        <f t="shared" ref="CK35:CK61" si="96">(D35 *2*($D$16+$D$12)+E35*$D$6)*1.25</f>
        <v>685.28255860345189</v>
      </c>
      <c r="CL35" s="103">
        <f t="shared" si="55"/>
        <v>85.825800593734215</v>
      </c>
      <c r="CM35" s="103">
        <f t="shared" si="56"/>
        <v>234.44913491662459</v>
      </c>
      <c r="CN35" s="45">
        <f t="shared" si="57"/>
        <v>1005.5574941138107</v>
      </c>
      <c r="CO35" s="113">
        <f t="shared" si="58"/>
        <v>1013.3699607804772</v>
      </c>
      <c r="CP35" s="114"/>
      <c r="CQ35" s="44">
        <f t="shared" ref="CQ35:CQ61" si="97">(D35 *2*($D$16+$D$12)+E35*$D$6)*1.25</f>
        <v>685.28255860345189</v>
      </c>
      <c r="CR35" s="44">
        <f t="shared" si="59"/>
        <v>85.825800593734215</v>
      </c>
      <c r="CS35" s="44">
        <f t="shared" si="60"/>
        <v>242.26160158329122</v>
      </c>
      <c r="CT35" s="45">
        <f t="shared" si="61"/>
        <v>1013.3699607804773</v>
      </c>
      <c r="CU35" s="45" t="e">
        <f>#REF!+#REF!+#REF!</f>
        <v>#REF!</v>
      </c>
      <c r="CV35" s="113">
        <f t="shared" si="62"/>
        <v>1007.7896274471439</v>
      </c>
      <c r="CW35" s="114"/>
      <c r="CX35" s="44">
        <f t="shared" ref="CX35:CX61" si="98">(D35 *2*($D$16+$D$12)+E35*$D$6)*1.25</f>
        <v>685.28255860345189</v>
      </c>
      <c r="CY35" s="44">
        <f t="shared" si="63"/>
        <v>85.825800593734215</v>
      </c>
      <c r="CZ35" s="44">
        <f t="shared" si="64"/>
        <v>236.68126824995792</v>
      </c>
      <c r="DA35" s="45">
        <f t="shared" si="65"/>
        <v>1007.7896274471441</v>
      </c>
      <c r="DB35" s="126">
        <f t="shared" si="66"/>
        <v>1021.1824274471439</v>
      </c>
      <c r="DC35" s="127"/>
      <c r="DD35" s="103">
        <f t="shared" ref="DD35:DD61" si="99">(D35 *2*($D$16+$D$12)+E35*$D$6)*1.25</f>
        <v>685.28255860345189</v>
      </c>
      <c r="DE35" s="103">
        <f t="shared" si="67"/>
        <v>85.825800593734215</v>
      </c>
      <c r="DF35" s="103">
        <f t="shared" si="68"/>
        <v>250.07406824995792</v>
      </c>
      <c r="DG35" s="45">
        <f t="shared" si="69"/>
        <v>1021.1824274471441</v>
      </c>
      <c r="DH35" s="113">
        <f t="shared" si="70"/>
        <v>881.91178657633372</v>
      </c>
      <c r="DI35" s="114"/>
      <c r="DJ35" s="103">
        <f t="shared" ref="DJ35:DJ61" si="100">(D35 *2*($D$16+$D$12)+E35*$D$6)*1.25</f>
        <v>685.28255860345189</v>
      </c>
      <c r="DK35" s="103">
        <f t="shared" si="71"/>
        <v>85.825800593734215</v>
      </c>
      <c r="DL35" s="103">
        <f t="shared" si="72"/>
        <v>110.80342737914773</v>
      </c>
      <c r="DM35" s="44">
        <f t="shared" si="73"/>
        <v>881.91178657633384</v>
      </c>
      <c r="DN35" s="115">
        <f t="shared" si="74"/>
        <v>973.60069391589923</v>
      </c>
      <c r="DO35" s="116"/>
      <c r="DP35" s="105">
        <f t="shared" si="75"/>
        <v>685.28255860345189</v>
      </c>
      <c r="DQ35" s="105">
        <f t="shared" si="76"/>
        <v>85.825800593734215</v>
      </c>
      <c r="DR35" s="105">
        <f t="shared" si="1"/>
        <v>202.49233471871321</v>
      </c>
      <c r="DS35" s="115">
        <f t="shared" si="77"/>
        <v>989.2256272492325</v>
      </c>
      <c r="DT35" s="116"/>
      <c r="DU35" s="105">
        <f t="shared" si="78"/>
        <v>685.28255860345189</v>
      </c>
      <c r="DV35" s="105">
        <f t="shared" si="79"/>
        <v>85.825800593734215</v>
      </c>
      <c r="DW35" s="105">
        <f t="shared" si="2"/>
        <v>218.11726805204654</v>
      </c>
      <c r="DX35" s="115">
        <f t="shared" si="80"/>
        <v>890.00702665549829</v>
      </c>
      <c r="DY35" s="116"/>
      <c r="DZ35" s="106">
        <f t="shared" si="81"/>
        <v>685.28255860345189</v>
      </c>
      <c r="EA35" s="106">
        <f t="shared" si="82"/>
        <v>85.825800593734215</v>
      </c>
      <c r="EB35" s="106">
        <f t="shared" si="3"/>
        <v>118.89866745831229</v>
      </c>
    </row>
    <row r="36" spans="1:132" ht="30">
      <c r="A36" s="47" t="s">
        <v>49</v>
      </c>
      <c r="B36" s="1">
        <v>646773</v>
      </c>
      <c r="C36" s="50" t="s">
        <v>61</v>
      </c>
      <c r="D36" s="55">
        <v>50</v>
      </c>
      <c r="E36" s="67">
        <f t="shared" si="4"/>
        <v>1.6666666666666667</v>
      </c>
      <c r="F36" s="113">
        <f t="shared" si="83"/>
        <v>1772.1289785560714</v>
      </c>
      <c r="G36" s="114"/>
      <c r="H36" s="103">
        <f t="shared" ref="H36:H61" si="101">(D36*2*($D$16+$D$12)+E36*$D$6)*1.25</f>
        <v>1269.0417751915775</v>
      </c>
      <c r="I36" s="103">
        <f t="shared" ref="I36:I61" si="102">(15/60*$D$2)*1.25</f>
        <v>85.825800593734215</v>
      </c>
      <c r="J36" s="103">
        <f t="shared" si="5"/>
        <v>417.26140277075979</v>
      </c>
      <c r="K36" s="40">
        <f t="shared" si="6"/>
        <v>1772.1289785560714</v>
      </c>
      <c r="L36" s="85">
        <f t="shared" si="7"/>
        <v>1532.0995103061134</v>
      </c>
      <c r="M36" s="37"/>
      <c r="N36" s="103">
        <f t="shared" si="84"/>
        <v>1269.0417751915775</v>
      </c>
      <c r="O36" s="103">
        <f t="shared" si="8"/>
        <v>85.825800593734215</v>
      </c>
      <c r="P36" s="103">
        <f t="shared" si="9"/>
        <v>177.23193452080179</v>
      </c>
      <c r="Q36" s="44">
        <f t="shared" si="10"/>
        <v>1532.0995103061134</v>
      </c>
      <c r="R36" s="45" t="e">
        <f>#REF!+#REF!+#REF!</f>
        <v>#REF!</v>
      </c>
      <c r="S36" s="113">
        <f t="shared" si="11"/>
        <v>1471.5341099102907</v>
      </c>
      <c r="T36" s="114"/>
      <c r="U36" s="103">
        <f t="shared" si="85"/>
        <v>1269.0417751915775</v>
      </c>
      <c r="V36" s="103">
        <f>(15/60*$D$2)*1.25</f>
        <v>85.825800593734215</v>
      </c>
      <c r="W36" s="103">
        <f t="shared" si="13"/>
        <v>116.66653412497895</v>
      </c>
      <c r="X36" s="45">
        <f t="shared" si="14"/>
        <v>1471.5341099102907</v>
      </c>
      <c r="Y36" s="129">
        <f>(Z$29*($D$20+$D$24)+$D36*2*($D$16+$D$12)+Z$30*$D$2+$E36*$D$6)*1.25</f>
        <v>1537.6798436394465</v>
      </c>
      <c r="Z36" s="130"/>
      <c r="AA36" s="104">
        <f t="shared" si="86"/>
        <v>1269.0417751915775</v>
      </c>
      <c r="AB36" s="103">
        <f t="shared" si="16"/>
        <v>85.825800593734215</v>
      </c>
      <c r="AC36" s="103">
        <f t="shared" si="17"/>
        <v>182.81226785413509</v>
      </c>
      <c r="AD36" s="45">
        <f t="shared" si="18"/>
        <v>1537.6798436394467</v>
      </c>
      <c r="AE36" s="129">
        <f t="shared" si="19"/>
        <v>1543.2601769727798</v>
      </c>
      <c r="AF36" s="130"/>
      <c r="AG36" s="103">
        <f t="shared" si="87"/>
        <v>1269.0417751915775</v>
      </c>
      <c r="AH36" s="103">
        <f t="shared" si="20"/>
        <v>85.825800593734215</v>
      </c>
      <c r="AI36" s="103">
        <f t="shared" si="21"/>
        <v>188.39260118746841</v>
      </c>
      <c r="AJ36" s="45">
        <f t="shared" si="22"/>
        <v>1543.2601769727801</v>
      </c>
      <c r="AK36" s="129">
        <f t="shared" si="23"/>
        <v>1532.0995103061134</v>
      </c>
      <c r="AL36" s="130"/>
      <c r="AM36" s="103">
        <f t="shared" si="88"/>
        <v>1269.0417751915775</v>
      </c>
      <c r="AN36" s="103">
        <f t="shared" si="24"/>
        <v>85.825800593734215</v>
      </c>
      <c r="AO36" s="103">
        <f t="shared" si="25"/>
        <v>177.23193452080179</v>
      </c>
      <c r="AP36" s="45">
        <f t="shared" si="26"/>
        <v>1532.0995103061134</v>
      </c>
      <c r="AQ36" s="129">
        <f t="shared" si="27"/>
        <v>1444.0415763790456</v>
      </c>
      <c r="AR36" s="130"/>
      <c r="AS36" s="44">
        <f t="shared" si="89"/>
        <v>1269.0417751915775</v>
      </c>
      <c r="AT36" s="44">
        <f t="shared" si="28"/>
        <v>85.825800593734215</v>
      </c>
      <c r="AU36" s="44">
        <f t="shared" si="29"/>
        <v>89.17400059373422</v>
      </c>
      <c r="AV36" s="45">
        <f t="shared" si="30"/>
        <v>1444.0415763790459</v>
      </c>
      <c r="AW36" s="45" t="e">
        <f>#REF!+#REF!+#REF!</f>
        <v>#REF!</v>
      </c>
      <c r="AX36" s="129">
        <f t="shared" si="31"/>
        <v>1537.6798436394465</v>
      </c>
      <c r="AY36" s="130"/>
      <c r="AZ36" s="44">
        <f t="shared" si="90"/>
        <v>1269.0417751915775</v>
      </c>
      <c r="BA36" s="44">
        <f t="shared" si="32"/>
        <v>85.825800593734215</v>
      </c>
      <c r="BB36" s="44">
        <f t="shared" si="33"/>
        <v>182.81226785413509</v>
      </c>
      <c r="BC36" s="45">
        <f t="shared" si="34"/>
        <v>1537.6798436394467</v>
      </c>
      <c r="BD36" s="129">
        <f t="shared" si="35"/>
        <v>1720.4921114935817</v>
      </c>
      <c r="BE36" s="130"/>
      <c r="BF36" s="44">
        <f t="shared" si="91"/>
        <v>1269.0417751915775</v>
      </c>
      <c r="BG36" s="44">
        <f t="shared" si="36"/>
        <v>85.825800593734215</v>
      </c>
      <c r="BH36" s="44">
        <f t="shared" si="37"/>
        <v>365.62453570827017</v>
      </c>
      <c r="BI36" s="45">
        <f t="shared" si="38"/>
        <v>1720.4921114935819</v>
      </c>
      <c r="BJ36" s="129">
        <f t="shared" si="39"/>
        <v>1472.6501765769572</v>
      </c>
      <c r="BK36" s="130"/>
      <c r="BL36" s="103">
        <f t="shared" si="92"/>
        <v>1269.0417751915775</v>
      </c>
      <c r="BM36" s="103">
        <f t="shared" si="40"/>
        <v>85.825800593734215</v>
      </c>
      <c r="BN36" s="103">
        <f t="shared" si="0"/>
        <v>117.78260079164562</v>
      </c>
      <c r="BO36" s="45">
        <f t="shared" si="41"/>
        <v>1472.6501765769574</v>
      </c>
      <c r="BP36" s="45" t="e">
        <f>#REF!+#REF!+#REF!</f>
        <v>#REF!</v>
      </c>
      <c r="BQ36" s="113">
        <f t="shared" si="42"/>
        <v>1617.2183773686029</v>
      </c>
      <c r="BR36" s="114"/>
      <c r="BS36" s="44">
        <f t="shared" si="93"/>
        <v>1269.0417751915775</v>
      </c>
      <c r="BT36" s="44">
        <f t="shared" si="43"/>
        <v>85.825800593734215</v>
      </c>
      <c r="BU36" s="44">
        <f t="shared" si="44"/>
        <v>262.35080158329123</v>
      </c>
      <c r="BV36" s="45">
        <f t="shared" si="45"/>
        <v>1617.2183773686029</v>
      </c>
      <c r="BW36" s="85">
        <f t="shared" si="46"/>
        <v>1623.9147773686027</v>
      </c>
      <c r="BX36" s="37"/>
      <c r="BY36" s="103">
        <f t="shared" si="94"/>
        <v>1269.0417751915775</v>
      </c>
      <c r="BZ36" s="103">
        <f t="shared" si="47"/>
        <v>85.825800593734215</v>
      </c>
      <c r="CA36" s="103">
        <f t="shared" si="48"/>
        <v>269.04720158329121</v>
      </c>
      <c r="CB36" s="45">
        <f t="shared" si="49"/>
        <v>1623.9147773686029</v>
      </c>
      <c r="CC36" s="113">
        <f t="shared" si="50"/>
        <v>1594.1901105040247</v>
      </c>
      <c r="CD36" s="114"/>
      <c r="CE36" s="103">
        <f t="shared" si="95"/>
        <v>1269.0417751915775</v>
      </c>
      <c r="CF36" s="103">
        <f t="shared" si="51"/>
        <v>85.825800593734215</v>
      </c>
      <c r="CG36" s="103">
        <f t="shared" si="52"/>
        <v>239.3225347187132</v>
      </c>
      <c r="CH36" s="45">
        <f t="shared" si="53"/>
        <v>1594.1901105040249</v>
      </c>
      <c r="CI36" s="113">
        <f t="shared" si="54"/>
        <v>1589.316710701936</v>
      </c>
      <c r="CJ36" s="114"/>
      <c r="CK36" s="103">
        <f t="shared" si="96"/>
        <v>1269.0417751915775</v>
      </c>
      <c r="CL36" s="103">
        <f t="shared" si="55"/>
        <v>85.825800593734215</v>
      </c>
      <c r="CM36" s="103">
        <f t="shared" si="56"/>
        <v>234.44913491662459</v>
      </c>
      <c r="CN36" s="45">
        <f t="shared" si="57"/>
        <v>1589.3167107019362</v>
      </c>
      <c r="CO36" s="113">
        <f t="shared" si="58"/>
        <v>1597.1291773686028</v>
      </c>
      <c r="CP36" s="114"/>
      <c r="CQ36" s="44">
        <f t="shared" si="97"/>
        <v>1269.0417751915775</v>
      </c>
      <c r="CR36" s="44">
        <f t="shared" si="59"/>
        <v>85.825800593734215</v>
      </c>
      <c r="CS36" s="44">
        <f t="shared" si="60"/>
        <v>242.26160158329122</v>
      </c>
      <c r="CT36" s="45">
        <f t="shared" si="61"/>
        <v>1597.129177368603</v>
      </c>
      <c r="CU36" s="45" t="e">
        <f>#REF!+#REF!+#REF!</f>
        <v>#REF!</v>
      </c>
      <c r="CV36" s="113">
        <f t="shared" si="62"/>
        <v>1591.5488440352694</v>
      </c>
      <c r="CW36" s="114"/>
      <c r="CX36" s="44">
        <f t="shared" si="98"/>
        <v>1269.0417751915775</v>
      </c>
      <c r="CY36" s="44">
        <f t="shared" si="63"/>
        <v>85.825800593734215</v>
      </c>
      <c r="CZ36" s="44">
        <f t="shared" si="64"/>
        <v>236.68126824995792</v>
      </c>
      <c r="DA36" s="45">
        <f t="shared" si="65"/>
        <v>1591.5488440352697</v>
      </c>
      <c r="DB36" s="126">
        <f t="shared" si="66"/>
        <v>1604.9416440352695</v>
      </c>
      <c r="DC36" s="127"/>
      <c r="DD36" s="103">
        <f t="shared" si="99"/>
        <v>1269.0417751915775</v>
      </c>
      <c r="DE36" s="103">
        <f t="shared" si="67"/>
        <v>85.825800593734215</v>
      </c>
      <c r="DF36" s="103">
        <f t="shared" si="68"/>
        <v>250.07406824995792</v>
      </c>
      <c r="DG36" s="45">
        <f t="shared" si="69"/>
        <v>1604.9416440352697</v>
      </c>
      <c r="DH36" s="113">
        <f t="shared" si="70"/>
        <v>1465.6710031644593</v>
      </c>
      <c r="DI36" s="114"/>
      <c r="DJ36" s="103">
        <f t="shared" si="100"/>
        <v>1269.0417751915775</v>
      </c>
      <c r="DK36" s="103">
        <f t="shared" si="71"/>
        <v>85.825800593734215</v>
      </c>
      <c r="DL36" s="103">
        <f t="shared" si="72"/>
        <v>110.80342737914773</v>
      </c>
      <c r="DM36" s="44">
        <f t="shared" si="73"/>
        <v>1465.6710031644593</v>
      </c>
      <c r="DN36" s="115">
        <f t="shared" si="74"/>
        <v>1557.3599105040248</v>
      </c>
      <c r="DO36" s="116"/>
      <c r="DP36" s="105">
        <f t="shared" si="75"/>
        <v>1269.0417751915775</v>
      </c>
      <c r="DQ36" s="105">
        <f t="shared" si="76"/>
        <v>85.825800593734215</v>
      </c>
      <c r="DR36" s="105">
        <f t="shared" si="1"/>
        <v>202.49233471871321</v>
      </c>
      <c r="DS36" s="115">
        <f t="shared" si="77"/>
        <v>1572.9848438373583</v>
      </c>
      <c r="DT36" s="116"/>
      <c r="DU36" s="105">
        <f t="shared" si="78"/>
        <v>1269.0417751915775</v>
      </c>
      <c r="DV36" s="105">
        <f t="shared" si="79"/>
        <v>85.825800593734215</v>
      </c>
      <c r="DW36" s="105">
        <f t="shared" si="2"/>
        <v>218.11726805204654</v>
      </c>
      <c r="DX36" s="115">
        <f t="shared" si="80"/>
        <v>1473.7662432436239</v>
      </c>
      <c r="DY36" s="116"/>
      <c r="DZ36" s="106">
        <f t="shared" si="81"/>
        <v>1269.0417751915775</v>
      </c>
      <c r="EA36" s="106">
        <f t="shared" si="82"/>
        <v>85.825800593734215</v>
      </c>
      <c r="EB36" s="106">
        <f t="shared" si="3"/>
        <v>118.89866745831229</v>
      </c>
    </row>
    <row r="37" spans="1:132">
      <c r="A37" s="48"/>
      <c r="B37" s="1">
        <v>646772</v>
      </c>
      <c r="C37" s="50" t="s">
        <v>62</v>
      </c>
      <c r="D37" s="55">
        <v>30</v>
      </c>
      <c r="E37" s="67">
        <f t="shared" si="4"/>
        <v>1</v>
      </c>
      <c r="F37" s="113">
        <f t="shared" si="83"/>
        <v>1264.5122684794405</v>
      </c>
      <c r="G37" s="114"/>
      <c r="H37" s="103">
        <f t="shared" si="101"/>
        <v>761.42506511494639</v>
      </c>
      <c r="I37" s="103">
        <f t="shared" si="102"/>
        <v>85.825800593734215</v>
      </c>
      <c r="J37" s="103">
        <f t="shared" si="5"/>
        <v>417.26140277075979</v>
      </c>
      <c r="K37" s="40">
        <f t="shared" si="6"/>
        <v>1264.5122684794405</v>
      </c>
      <c r="L37" s="85">
        <f t="shared" si="7"/>
        <v>1024.4828002294823</v>
      </c>
      <c r="M37" s="37"/>
      <c r="N37" s="103">
        <f t="shared" si="84"/>
        <v>761.42506511494639</v>
      </c>
      <c r="O37" s="103">
        <f t="shared" si="8"/>
        <v>85.825800593734215</v>
      </c>
      <c r="P37" s="103">
        <f t="shared" si="9"/>
        <v>177.23193452080179</v>
      </c>
      <c r="Q37" s="44">
        <f t="shared" si="10"/>
        <v>1024.4828002294823</v>
      </c>
      <c r="R37" s="45" t="e">
        <f>#REF!+#REF!+#REF!</f>
        <v>#REF!</v>
      </c>
      <c r="S37" s="113">
        <f t="shared" si="11"/>
        <v>963.9173998336596</v>
      </c>
      <c r="T37" s="114"/>
      <c r="U37" s="103">
        <f t="shared" si="85"/>
        <v>761.42506511494639</v>
      </c>
      <c r="V37" s="103">
        <f t="shared" si="12"/>
        <v>85.825800593734215</v>
      </c>
      <c r="W37" s="103">
        <f t="shared" si="13"/>
        <v>116.66653412497895</v>
      </c>
      <c r="X37" s="45">
        <f t="shared" si="14"/>
        <v>963.9173998336596</v>
      </c>
      <c r="Y37" s="129">
        <f t="shared" si="15"/>
        <v>1030.0631335628157</v>
      </c>
      <c r="Z37" s="130"/>
      <c r="AA37" s="104">
        <f t="shared" si="86"/>
        <v>761.42506511494639</v>
      </c>
      <c r="AB37" s="103">
        <f t="shared" si="16"/>
        <v>85.825800593734215</v>
      </c>
      <c r="AC37" s="103">
        <f t="shared" si="17"/>
        <v>182.81226785413509</v>
      </c>
      <c r="AD37" s="45">
        <f t="shared" si="18"/>
        <v>1030.0631335628157</v>
      </c>
      <c r="AE37" s="129">
        <f t="shared" si="19"/>
        <v>1035.643466896149</v>
      </c>
      <c r="AF37" s="130"/>
      <c r="AG37" s="103">
        <f t="shared" si="87"/>
        <v>761.42506511494639</v>
      </c>
      <c r="AH37" s="103">
        <f t="shared" si="20"/>
        <v>85.825800593734215</v>
      </c>
      <c r="AI37" s="103">
        <f t="shared" si="21"/>
        <v>188.39260118746841</v>
      </c>
      <c r="AJ37" s="45">
        <f t="shared" si="22"/>
        <v>1035.643466896149</v>
      </c>
      <c r="AK37" s="129">
        <f t="shared" si="23"/>
        <v>1024.4828002294823</v>
      </c>
      <c r="AL37" s="130"/>
      <c r="AM37" s="103">
        <f t="shared" si="88"/>
        <v>761.42506511494639</v>
      </c>
      <c r="AN37" s="103">
        <f t="shared" si="24"/>
        <v>85.825800593734215</v>
      </c>
      <c r="AO37" s="103">
        <f t="shared" si="25"/>
        <v>177.23193452080179</v>
      </c>
      <c r="AP37" s="45">
        <f t="shared" si="26"/>
        <v>1024.4828002294823</v>
      </c>
      <c r="AQ37" s="129">
        <f t="shared" si="27"/>
        <v>936.42486630241478</v>
      </c>
      <c r="AR37" s="130"/>
      <c r="AS37" s="44">
        <f t="shared" si="89"/>
        <v>761.42506511494639</v>
      </c>
      <c r="AT37" s="44">
        <f t="shared" si="28"/>
        <v>85.825800593734215</v>
      </c>
      <c r="AU37" s="44">
        <f t="shared" si="29"/>
        <v>89.17400059373422</v>
      </c>
      <c r="AV37" s="45">
        <f t="shared" si="30"/>
        <v>936.42486630241478</v>
      </c>
      <c r="AW37" s="45" t="e">
        <f>#REF!+#REF!+#REF!</f>
        <v>#REF!</v>
      </c>
      <c r="AX37" s="129">
        <f t="shared" si="31"/>
        <v>1030.0631335628157</v>
      </c>
      <c r="AY37" s="130"/>
      <c r="AZ37" s="44">
        <f t="shared" si="90"/>
        <v>761.42506511494639</v>
      </c>
      <c r="BA37" s="44">
        <f t="shared" si="32"/>
        <v>85.825800593734215</v>
      </c>
      <c r="BB37" s="44">
        <f t="shared" si="33"/>
        <v>182.81226785413509</v>
      </c>
      <c r="BC37" s="45">
        <f t="shared" si="34"/>
        <v>1030.0631335628157</v>
      </c>
      <c r="BD37" s="129">
        <f t="shared" si="35"/>
        <v>1212.8754014169508</v>
      </c>
      <c r="BE37" s="130"/>
      <c r="BF37" s="44">
        <f t="shared" si="91"/>
        <v>761.42506511494639</v>
      </c>
      <c r="BG37" s="44">
        <f t="shared" si="36"/>
        <v>85.825800593734215</v>
      </c>
      <c r="BH37" s="44">
        <f t="shared" si="37"/>
        <v>365.62453570827017</v>
      </c>
      <c r="BI37" s="45">
        <f t="shared" si="38"/>
        <v>1212.8754014169508</v>
      </c>
      <c r="BJ37" s="129">
        <f t="shared" si="39"/>
        <v>965.03346650032631</v>
      </c>
      <c r="BK37" s="130"/>
      <c r="BL37" s="103">
        <f t="shared" si="92"/>
        <v>761.42506511494639</v>
      </c>
      <c r="BM37" s="103">
        <f t="shared" si="40"/>
        <v>85.825800593734215</v>
      </c>
      <c r="BN37" s="103">
        <f t="shared" si="0"/>
        <v>117.78260079164562</v>
      </c>
      <c r="BO37" s="45">
        <f t="shared" si="41"/>
        <v>965.0334665003262</v>
      </c>
      <c r="BP37" s="45" t="e">
        <f>#REF!+#REF!+#REF!</f>
        <v>#REF!</v>
      </c>
      <c r="BQ37" s="113">
        <f t="shared" si="42"/>
        <v>1109.6016672919718</v>
      </c>
      <c r="BR37" s="114"/>
      <c r="BS37" s="44">
        <f t="shared" si="93"/>
        <v>761.42506511494639</v>
      </c>
      <c r="BT37" s="44">
        <f t="shared" si="43"/>
        <v>85.825800593734215</v>
      </c>
      <c r="BU37" s="44">
        <f t="shared" si="44"/>
        <v>262.35080158329123</v>
      </c>
      <c r="BV37" s="45">
        <f t="shared" si="45"/>
        <v>1109.6016672919718</v>
      </c>
      <c r="BW37" s="85">
        <f t="shared" si="46"/>
        <v>1116.2980672919718</v>
      </c>
      <c r="BX37" s="37"/>
      <c r="BY37" s="103">
        <f t="shared" si="94"/>
        <v>761.42506511494639</v>
      </c>
      <c r="BZ37" s="103">
        <f t="shared" si="47"/>
        <v>85.825800593734215</v>
      </c>
      <c r="CA37" s="103">
        <f t="shared" si="48"/>
        <v>269.04720158329121</v>
      </c>
      <c r="CB37" s="45">
        <f t="shared" si="49"/>
        <v>1116.2980672919718</v>
      </c>
      <c r="CC37" s="113">
        <f t="shared" si="50"/>
        <v>1086.5734004273938</v>
      </c>
      <c r="CD37" s="114"/>
      <c r="CE37" s="103">
        <f t="shared" si="95"/>
        <v>761.42506511494639</v>
      </c>
      <c r="CF37" s="103">
        <f t="shared" si="51"/>
        <v>85.825800593734215</v>
      </c>
      <c r="CG37" s="103">
        <f t="shared" si="52"/>
        <v>239.3225347187132</v>
      </c>
      <c r="CH37" s="45">
        <f t="shared" si="53"/>
        <v>1086.5734004273938</v>
      </c>
      <c r="CI37" s="113">
        <f t="shared" si="54"/>
        <v>1081.7000006253052</v>
      </c>
      <c r="CJ37" s="114"/>
      <c r="CK37" s="103">
        <f t="shared" si="96"/>
        <v>761.42506511494639</v>
      </c>
      <c r="CL37" s="103">
        <f t="shared" si="55"/>
        <v>85.825800593734215</v>
      </c>
      <c r="CM37" s="103">
        <f t="shared" si="56"/>
        <v>234.44913491662459</v>
      </c>
      <c r="CN37" s="45">
        <f t="shared" si="57"/>
        <v>1081.7000006253052</v>
      </c>
      <c r="CO37" s="113">
        <f t="shared" si="58"/>
        <v>1089.5124672919719</v>
      </c>
      <c r="CP37" s="114"/>
      <c r="CQ37" s="44">
        <f t="shared" si="97"/>
        <v>761.42506511494639</v>
      </c>
      <c r="CR37" s="44">
        <f t="shared" si="59"/>
        <v>85.825800593734215</v>
      </c>
      <c r="CS37" s="44">
        <f t="shared" si="60"/>
        <v>242.26160158329122</v>
      </c>
      <c r="CT37" s="45">
        <f t="shared" si="61"/>
        <v>1089.5124672919719</v>
      </c>
      <c r="CU37" s="45" t="e">
        <f>#REF!+#REF!+#REF!</f>
        <v>#REF!</v>
      </c>
      <c r="CV37" s="113">
        <f t="shared" si="62"/>
        <v>1083.9321339586386</v>
      </c>
      <c r="CW37" s="114"/>
      <c r="CX37" s="44">
        <f t="shared" si="98"/>
        <v>761.42506511494639</v>
      </c>
      <c r="CY37" s="44">
        <f t="shared" si="63"/>
        <v>85.825800593734215</v>
      </c>
      <c r="CZ37" s="44">
        <f t="shared" si="64"/>
        <v>236.68126824995792</v>
      </c>
      <c r="DA37" s="45">
        <f t="shared" si="65"/>
        <v>1083.9321339586386</v>
      </c>
      <c r="DB37" s="126">
        <f t="shared" si="66"/>
        <v>1097.3249339586387</v>
      </c>
      <c r="DC37" s="127"/>
      <c r="DD37" s="103">
        <f t="shared" si="99"/>
        <v>761.42506511494639</v>
      </c>
      <c r="DE37" s="103">
        <f t="shared" si="67"/>
        <v>85.825800593734215</v>
      </c>
      <c r="DF37" s="103">
        <f t="shared" si="68"/>
        <v>250.07406824995792</v>
      </c>
      <c r="DG37" s="45">
        <f t="shared" si="69"/>
        <v>1097.3249339586387</v>
      </c>
      <c r="DH37" s="113">
        <f t="shared" si="70"/>
        <v>958.05429308782834</v>
      </c>
      <c r="DI37" s="114"/>
      <c r="DJ37" s="103">
        <f t="shared" si="100"/>
        <v>761.42506511494639</v>
      </c>
      <c r="DK37" s="103">
        <f t="shared" si="71"/>
        <v>85.825800593734215</v>
      </c>
      <c r="DL37" s="103">
        <f t="shared" si="72"/>
        <v>110.80342737914773</v>
      </c>
      <c r="DM37" s="44">
        <f t="shared" si="73"/>
        <v>958.05429308782834</v>
      </c>
      <c r="DN37" s="115">
        <f t="shared" si="74"/>
        <v>1049.7432004273937</v>
      </c>
      <c r="DO37" s="116"/>
      <c r="DP37" s="105">
        <f t="shared" si="75"/>
        <v>761.42506511494639</v>
      </c>
      <c r="DQ37" s="105">
        <f t="shared" si="76"/>
        <v>85.825800593734215</v>
      </c>
      <c r="DR37" s="105">
        <f t="shared" si="1"/>
        <v>202.49233471871321</v>
      </c>
      <c r="DS37" s="115">
        <f t="shared" si="77"/>
        <v>1065.368133760727</v>
      </c>
      <c r="DT37" s="116"/>
      <c r="DU37" s="105">
        <f t="shared" si="78"/>
        <v>761.42506511494639</v>
      </c>
      <c r="DV37" s="105">
        <f t="shared" si="79"/>
        <v>85.825800593734215</v>
      </c>
      <c r="DW37" s="105">
        <f t="shared" si="2"/>
        <v>218.11726805204654</v>
      </c>
      <c r="DX37" s="115">
        <f t="shared" si="80"/>
        <v>966.1495331669928</v>
      </c>
      <c r="DY37" s="116"/>
      <c r="DZ37" s="106">
        <f t="shared" si="81"/>
        <v>761.42506511494639</v>
      </c>
      <c r="EA37" s="106">
        <f t="shared" si="82"/>
        <v>85.825800593734215</v>
      </c>
      <c r="EB37" s="106">
        <f t="shared" si="3"/>
        <v>118.89866745831229</v>
      </c>
    </row>
    <row r="38" spans="1:132">
      <c r="A38" s="48"/>
      <c r="B38" s="1">
        <v>646773</v>
      </c>
      <c r="C38" s="50" t="s">
        <v>63</v>
      </c>
      <c r="D38" s="55">
        <v>48</v>
      </c>
      <c r="E38" s="67">
        <f t="shared" si="4"/>
        <v>1.6</v>
      </c>
      <c r="F38" s="113">
        <f t="shared" si="83"/>
        <v>1721.367307548408</v>
      </c>
      <c r="G38" s="114"/>
      <c r="H38" s="103">
        <f t="shared" si="101"/>
        <v>1218.2801041839141</v>
      </c>
      <c r="I38" s="103">
        <f t="shared" si="102"/>
        <v>85.825800593734215</v>
      </c>
      <c r="J38" s="103">
        <f t="shared" si="5"/>
        <v>417.26140277075979</v>
      </c>
      <c r="K38" s="40">
        <f t="shared" si="6"/>
        <v>1721.367307548408</v>
      </c>
      <c r="L38" s="85">
        <f t="shared" si="7"/>
        <v>1481.33783929845</v>
      </c>
      <c r="M38" s="37"/>
      <c r="N38" s="103">
        <f t="shared" si="84"/>
        <v>1218.2801041839141</v>
      </c>
      <c r="O38" s="103">
        <f t="shared" si="8"/>
        <v>85.825800593734215</v>
      </c>
      <c r="P38" s="103">
        <f t="shared" si="9"/>
        <v>177.23193452080179</v>
      </c>
      <c r="Q38" s="44">
        <f t="shared" si="10"/>
        <v>1481.33783929845</v>
      </c>
      <c r="R38" s="45" t="e">
        <f>#REF!+#REF!+#REF!</f>
        <v>#REF!</v>
      </c>
      <c r="S38" s="113">
        <f t="shared" si="11"/>
        <v>1420.7724389026273</v>
      </c>
      <c r="T38" s="114"/>
      <c r="U38" s="103">
        <f t="shared" si="85"/>
        <v>1218.2801041839141</v>
      </c>
      <c r="V38" s="103">
        <f t="shared" si="12"/>
        <v>85.825800593734215</v>
      </c>
      <c r="W38" s="103">
        <f t="shared" si="13"/>
        <v>116.66653412497895</v>
      </c>
      <c r="X38" s="45">
        <f t="shared" si="14"/>
        <v>1420.7724389026273</v>
      </c>
      <c r="Y38" s="129">
        <f t="shared" si="15"/>
        <v>1486.9181726317836</v>
      </c>
      <c r="Z38" s="130"/>
      <c r="AA38" s="104">
        <f t="shared" si="86"/>
        <v>1218.2801041839141</v>
      </c>
      <c r="AB38" s="103">
        <f t="shared" si="16"/>
        <v>85.825800593734215</v>
      </c>
      <c r="AC38" s="103">
        <f t="shared" si="17"/>
        <v>182.81226785413509</v>
      </c>
      <c r="AD38" s="45">
        <f t="shared" si="18"/>
        <v>1486.9181726317834</v>
      </c>
      <c r="AE38" s="129">
        <f t="shared" si="19"/>
        <v>1492.4985059651169</v>
      </c>
      <c r="AF38" s="130"/>
      <c r="AG38" s="103">
        <f t="shared" si="87"/>
        <v>1218.2801041839141</v>
      </c>
      <c r="AH38" s="103">
        <f t="shared" si="20"/>
        <v>85.825800593734215</v>
      </c>
      <c r="AI38" s="103">
        <f t="shared" si="21"/>
        <v>188.39260118746841</v>
      </c>
      <c r="AJ38" s="45">
        <f t="shared" si="22"/>
        <v>1492.4985059651167</v>
      </c>
      <c r="AK38" s="129">
        <f t="shared" si="23"/>
        <v>1481.33783929845</v>
      </c>
      <c r="AL38" s="130"/>
      <c r="AM38" s="103">
        <f t="shared" si="88"/>
        <v>1218.2801041839141</v>
      </c>
      <c r="AN38" s="103">
        <f t="shared" si="24"/>
        <v>85.825800593734215</v>
      </c>
      <c r="AO38" s="103">
        <f t="shared" si="25"/>
        <v>177.23193452080179</v>
      </c>
      <c r="AP38" s="45">
        <f t="shared" si="26"/>
        <v>1481.33783929845</v>
      </c>
      <c r="AQ38" s="129">
        <f t="shared" si="27"/>
        <v>1393.2799053713825</v>
      </c>
      <c r="AR38" s="130"/>
      <c r="AS38" s="44">
        <f t="shared" si="89"/>
        <v>1218.2801041839141</v>
      </c>
      <c r="AT38" s="44">
        <f t="shared" si="28"/>
        <v>85.825800593734215</v>
      </c>
      <c r="AU38" s="44">
        <f t="shared" si="29"/>
        <v>89.17400059373422</v>
      </c>
      <c r="AV38" s="45">
        <f t="shared" si="30"/>
        <v>1393.2799053713825</v>
      </c>
      <c r="AW38" s="45" t="e">
        <f>#REF!+#REF!+#REF!</f>
        <v>#REF!</v>
      </c>
      <c r="AX38" s="129">
        <f t="shared" si="31"/>
        <v>1486.9181726317836</v>
      </c>
      <c r="AY38" s="130"/>
      <c r="AZ38" s="44">
        <f t="shared" si="90"/>
        <v>1218.2801041839141</v>
      </c>
      <c r="BA38" s="44">
        <f t="shared" si="32"/>
        <v>85.825800593734215</v>
      </c>
      <c r="BB38" s="44">
        <f t="shared" si="33"/>
        <v>182.81226785413509</v>
      </c>
      <c r="BC38" s="45">
        <f t="shared" si="34"/>
        <v>1486.9181726317834</v>
      </c>
      <c r="BD38" s="129">
        <f t="shared" si="35"/>
        <v>1669.7304404859187</v>
      </c>
      <c r="BE38" s="130"/>
      <c r="BF38" s="44">
        <f t="shared" si="91"/>
        <v>1218.2801041839141</v>
      </c>
      <c r="BG38" s="44">
        <f t="shared" si="36"/>
        <v>85.825800593734215</v>
      </c>
      <c r="BH38" s="44">
        <f t="shared" si="37"/>
        <v>365.62453570827017</v>
      </c>
      <c r="BI38" s="45">
        <f t="shared" si="38"/>
        <v>1669.7304404859185</v>
      </c>
      <c r="BJ38" s="129">
        <f t="shared" si="39"/>
        <v>1421.888505569294</v>
      </c>
      <c r="BK38" s="130"/>
      <c r="BL38" s="103">
        <f t="shared" si="92"/>
        <v>1218.2801041839141</v>
      </c>
      <c r="BM38" s="103">
        <f t="shared" si="40"/>
        <v>85.825800593734215</v>
      </c>
      <c r="BN38" s="103">
        <f t="shared" si="0"/>
        <v>117.78260079164562</v>
      </c>
      <c r="BO38" s="45">
        <f t="shared" si="41"/>
        <v>1421.888505569294</v>
      </c>
      <c r="BP38" s="45" t="e">
        <f>#REF!+#REF!+#REF!</f>
        <v>#REF!</v>
      </c>
      <c r="BQ38" s="113">
        <f t="shared" si="42"/>
        <v>1566.4567063609397</v>
      </c>
      <c r="BR38" s="114"/>
      <c r="BS38" s="44">
        <f t="shared" si="93"/>
        <v>1218.2801041839141</v>
      </c>
      <c r="BT38" s="44">
        <f t="shared" si="43"/>
        <v>85.825800593734215</v>
      </c>
      <c r="BU38" s="44">
        <f t="shared" si="44"/>
        <v>262.35080158329123</v>
      </c>
      <c r="BV38" s="45">
        <f t="shared" si="45"/>
        <v>1566.4567063609395</v>
      </c>
      <c r="BW38" s="85">
        <f t="shared" si="46"/>
        <v>1573.1531063609395</v>
      </c>
      <c r="BX38" s="37"/>
      <c r="BY38" s="103">
        <f t="shared" si="94"/>
        <v>1218.2801041839141</v>
      </c>
      <c r="BZ38" s="103">
        <f t="shared" si="47"/>
        <v>85.825800593734215</v>
      </c>
      <c r="CA38" s="103">
        <f t="shared" si="48"/>
        <v>269.04720158329121</v>
      </c>
      <c r="CB38" s="45">
        <f t="shared" si="49"/>
        <v>1573.1531063609395</v>
      </c>
      <c r="CC38" s="113">
        <f t="shared" si="50"/>
        <v>1543.4284394963618</v>
      </c>
      <c r="CD38" s="114"/>
      <c r="CE38" s="103">
        <f t="shared" si="95"/>
        <v>1218.2801041839141</v>
      </c>
      <c r="CF38" s="103">
        <f t="shared" si="51"/>
        <v>85.825800593734215</v>
      </c>
      <c r="CG38" s="103">
        <f t="shared" si="52"/>
        <v>239.3225347187132</v>
      </c>
      <c r="CH38" s="45">
        <f t="shared" si="53"/>
        <v>1543.4284394963615</v>
      </c>
      <c r="CI38" s="113">
        <f t="shared" si="54"/>
        <v>1538.5550396942731</v>
      </c>
      <c r="CJ38" s="114"/>
      <c r="CK38" s="103">
        <f t="shared" si="96"/>
        <v>1218.2801041839141</v>
      </c>
      <c r="CL38" s="103">
        <f t="shared" si="55"/>
        <v>85.825800593734215</v>
      </c>
      <c r="CM38" s="103">
        <f t="shared" si="56"/>
        <v>234.44913491662459</v>
      </c>
      <c r="CN38" s="45">
        <f t="shared" si="57"/>
        <v>1538.5550396942729</v>
      </c>
      <c r="CO38" s="113">
        <f t="shared" si="58"/>
        <v>1546.3675063609398</v>
      </c>
      <c r="CP38" s="114"/>
      <c r="CQ38" s="44">
        <f t="shared" si="97"/>
        <v>1218.2801041839141</v>
      </c>
      <c r="CR38" s="44">
        <f t="shared" si="59"/>
        <v>85.825800593734215</v>
      </c>
      <c r="CS38" s="44">
        <f t="shared" si="60"/>
        <v>242.26160158329122</v>
      </c>
      <c r="CT38" s="45">
        <f t="shared" si="61"/>
        <v>1546.3675063609394</v>
      </c>
      <c r="CU38" s="45" t="e">
        <f>#REF!+#REF!+#REF!</f>
        <v>#REF!</v>
      </c>
      <c r="CV38" s="113">
        <f t="shared" si="62"/>
        <v>1540.7871730276063</v>
      </c>
      <c r="CW38" s="114"/>
      <c r="CX38" s="44">
        <f t="shared" si="98"/>
        <v>1218.2801041839141</v>
      </c>
      <c r="CY38" s="44">
        <f t="shared" si="63"/>
        <v>85.825800593734215</v>
      </c>
      <c r="CZ38" s="44">
        <f t="shared" si="64"/>
        <v>236.68126824995792</v>
      </c>
      <c r="DA38" s="45">
        <f t="shared" si="65"/>
        <v>1540.7871730276063</v>
      </c>
      <c r="DB38" s="126">
        <f t="shared" si="66"/>
        <v>1554.1799730276061</v>
      </c>
      <c r="DC38" s="127"/>
      <c r="DD38" s="103">
        <f t="shared" si="99"/>
        <v>1218.2801041839141</v>
      </c>
      <c r="DE38" s="103">
        <f t="shared" si="67"/>
        <v>85.825800593734215</v>
      </c>
      <c r="DF38" s="103">
        <f t="shared" si="68"/>
        <v>250.07406824995792</v>
      </c>
      <c r="DG38" s="45">
        <f t="shared" si="69"/>
        <v>1554.1799730276061</v>
      </c>
      <c r="DH38" s="113">
        <f t="shared" si="70"/>
        <v>1414.9093321567962</v>
      </c>
      <c r="DI38" s="114"/>
      <c r="DJ38" s="103">
        <f t="shared" si="100"/>
        <v>1218.2801041839141</v>
      </c>
      <c r="DK38" s="103">
        <f t="shared" si="71"/>
        <v>85.825800593734215</v>
      </c>
      <c r="DL38" s="103">
        <f t="shared" si="72"/>
        <v>110.80342737914773</v>
      </c>
      <c r="DM38" s="44">
        <f t="shared" si="73"/>
        <v>1414.9093321567962</v>
      </c>
      <c r="DN38" s="115">
        <f t="shared" si="74"/>
        <v>1506.5982394963617</v>
      </c>
      <c r="DO38" s="116"/>
      <c r="DP38" s="105">
        <f t="shared" si="75"/>
        <v>1218.2801041839141</v>
      </c>
      <c r="DQ38" s="105">
        <f t="shared" si="76"/>
        <v>85.825800593734215</v>
      </c>
      <c r="DR38" s="105">
        <f t="shared" si="1"/>
        <v>202.49233471871321</v>
      </c>
      <c r="DS38" s="115">
        <f t="shared" si="77"/>
        <v>1522.2231728296949</v>
      </c>
      <c r="DT38" s="116"/>
      <c r="DU38" s="105">
        <f t="shared" si="78"/>
        <v>1218.2801041839141</v>
      </c>
      <c r="DV38" s="105">
        <f t="shared" si="79"/>
        <v>85.825800593734215</v>
      </c>
      <c r="DW38" s="105">
        <f t="shared" si="2"/>
        <v>218.11726805204654</v>
      </c>
      <c r="DX38" s="115">
        <f t="shared" si="80"/>
        <v>1423.0045722359609</v>
      </c>
      <c r="DY38" s="116"/>
      <c r="DZ38" s="106">
        <f t="shared" si="81"/>
        <v>1218.2801041839141</v>
      </c>
      <c r="EA38" s="106">
        <f t="shared" si="82"/>
        <v>85.825800593734215</v>
      </c>
      <c r="EB38" s="106">
        <f t="shared" si="3"/>
        <v>118.89866745831229</v>
      </c>
    </row>
    <row r="39" spans="1:132" ht="30">
      <c r="A39" s="47" t="s">
        <v>50</v>
      </c>
      <c r="B39" s="1">
        <v>646763</v>
      </c>
      <c r="C39" s="50" t="s">
        <v>64</v>
      </c>
      <c r="D39" s="55">
        <v>54</v>
      </c>
      <c r="E39" s="67">
        <f t="shared" si="4"/>
        <v>1.8</v>
      </c>
      <c r="F39" s="113">
        <f t="shared" si="83"/>
        <v>1873.6523205713975</v>
      </c>
      <c r="G39" s="114"/>
      <c r="H39" s="103">
        <f>(D39*2*($D$16+$D$12)+E39*$D$6)*1.25</f>
        <v>1370.5651172069038</v>
      </c>
      <c r="I39" s="103">
        <f t="shared" si="102"/>
        <v>85.825800593734215</v>
      </c>
      <c r="J39" s="103">
        <f t="shared" si="5"/>
        <v>417.26140277075979</v>
      </c>
      <c r="K39" s="40">
        <f t="shared" si="6"/>
        <v>1873.6523205713977</v>
      </c>
      <c r="L39" s="85">
        <f t="shared" si="7"/>
        <v>1633.6228523214395</v>
      </c>
      <c r="M39" s="37"/>
      <c r="N39" s="103">
        <f t="shared" si="84"/>
        <v>1370.5651172069038</v>
      </c>
      <c r="O39" s="103">
        <f t="shared" si="8"/>
        <v>85.825800593734215</v>
      </c>
      <c r="P39" s="103">
        <f t="shared" si="9"/>
        <v>177.23193452080179</v>
      </c>
      <c r="Q39" s="44">
        <f t="shared" si="10"/>
        <v>1633.6228523214397</v>
      </c>
      <c r="R39" s="45" t="e">
        <f>#REF!+#REF!+#REF!</f>
        <v>#REF!</v>
      </c>
      <c r="S39" s="113">
        <f t="shared" si="11"/>
        <v>1573.057451925617</v>
      </c>
      <c r="T39" s="114"/>
      <c r="U39" s="103">
        <f t="shared" si="85"/>
        <v>1370.5651172069038</v>
      </c>
      <c r="V39" s="103">
        <f t="shared" si="12"/>
        <v>85.825800593734215</v>
      </c>
      <c r="W39" s="103">
        <f t="shared" si="13"/>
        <v>116.66653412497895</v>
      </c>
      <c r="X39" s="45">
        <f t="shared" si="14"/>
        <v>1573.057451925617</v>
      </c>
      <c r="Y39" s="129">
        <f t="shared" si="15"/>
        <v>1639.2031856547728</v>
      </c>
      <c r="Z39" s="130"/>
      <c r="AA39" s="104">
        <f t="shared" si="86"/>
        <v>1370.5651172069038</v>
      </c>
      <c r="AB39" s="103">
        <f t="shared" si="16"/>
        <v>85.825800593734215</v>
      </c>
      <c r="AC39" s="103">
        <f t="shared" si="17"/>
        <v>182.81226785413509</v>
      </c>
      <c r="AD39" s="45">
        <f t="shared" si="18"/>
        <v>1639.2031856547731</v>
      </c>
      <c r="AE39" s="129">
        <f t="shared" si="19"/>
        <v>1644.7835189881062</v>
      </c>
      <c r="AF39" s="130"/>
      <c r="AG39" s="103">
        <f t="shared" si="87"/>
        <v>1370.5651172069038</v>
      </c>
      <c r="AH39" s="103">
        <f t="shared" si="20"/>
        <v>85.825800593734215</v>
      </c>
      <c r="AI39" s="103">
        <f t="shared" si="21"/>
        <v>188.39260118746841</v>
      </c>
      <c r="AJ39" s="45">
        <f t="shared" si="22"/>
        <v>1644.7835189881064</v>
      </c>
      <c r="AK39" s="129">
        <f t="shared" si="23"/>
        <v>1633.6228523214395</v>
      </c>
      <c r="AL39" s="130"/>
      <c r="AM39" s="103">
        <f t="shared" si="88"/>
        <v>1370.5651172069038</v>
      </c>
      <c r="AN39" s="103">
        <f t="shared" si="24"/>
        <v>85.825800593734215</v>
      </c>
      <c r="AO39" s="103">
        <f t="shared" si="25"/>
        <v>177.23193452080179</v>
      </c>
      <c r="AP39" s="45">
        <f t="shared" si="26"/>
        <v>1633.6228523214397</v>
      </c>
      <c r="AQ39" s="129">
        <f t="shared" si="27"/>
        <v>1545.5649183943717</v>
      </c>
      <c r="AR39" s="130"/>
      <c r="AS39" s="44">
        <f t="shared" si="89"/>
        <v>1370.5651172069038</v>
      </c>
      <c r="AT39" s="44">
        <f t="shared" si="28"/>
        <v>85.825800593734215</v>
      </c>
      <c r="AU39" s="44">
        <f t="shared" si="29"/>
        <v>89.17400059373422</v>
      </c>
      <c r="AV39" s="45">
        <f t="shared" si="30"/>
        <v>1545.5649183943722</v>
      </c>
      <c r="AW39" s="45" t="e">
        <f>#REF!+#REF!+#REF!</f>
        <v>#REF!</v>
      </c>
      <c r="AX39" s="129">
        <f t="shared" si="31"/>
        <v>1639.2031856547728</v>
      </c>
      <c r="AY39" s="130"/>
      <c r="AZ39" s="44">
        <f t="shared" si="90"/>
        <v>1370.5651172069038</v>
      </c>
      <c r="BA39" s="44">
        <f t="shared" si="32"/>
        <v>85.825800593734215</v>
      </c>
      <c r="BB39" s="44">
        <f t="shared" si="33"/>
        <v>182.81226785413509</v>
      </c>
      <c r="BC39" s="45">
        <f t="shared" si="34"/>
        <v>1639.2031856547731</v>
      </c>
      <c r="BD39" s="129">
        <f t="shared" si="35"/>
        <v>1822.015453508908</v>
      </c>
      <c r="BE39" s="130"/>
      <c r="BF39" s="44">
        <f t="shared" si="91"/>
        <v>1370.5651172069038</v>
      </c>
      <c r="BG39" s="44">
        <f t="shared" si="36"/>
        <v>85.825800593734215</v>
      </c>
      <c r="BH39" s="44">
        <f t="shared" si="37"/>
        <v>365.62453570827017</v>
      </c>
      <c r="BI39" s="45">
        <f t="shared" si="38"/>
        <v>1822.0154535089082</v>
      </c>
      <c r="BJ39" s="129">
        <f t="shared" si="39"/>
        <v>1574.1735185922835</v>
      </c>
      <c r="BK39" s="130"/>
      <c r="BL39" s="103">
        <f t="shared" si="92"/>
        <v>1370.5651172069038</v>
      </c>
      <c r="BM39" s="103">
        <f t="shared" si="40"/>
        <v>85.825800593734215</v>
      </c>
      <c r="BN39" s="103">
        <f t="shared" si="0"/>
        <v>117.78260079164562</v>
      </c>
      <c r="BO39" s="45">
        <f t="shared" si="41"/>
        <v>1574.1735185922837</v>
      </c>
      <c r="BP39" s="45" t="e">
        <f>#REF!+#REF!+#REF!</f>
        <v>#REF!</v>
      </c>
      <c r="BQ39" s="113">
        <f t="shared" si="42"/>
        <v>1718.7417193839292</v>
      </c>
      <c r="BR39" s="114"/>
      <c r="BS39" s="44">
        <f t="shared" si="93"/>
        <v>1370.5651172069038</v>
      </c>
      <c r="BT39" s="44">
        <f t="shared" si="43"/>
        <v>85.825800593734215</v>
      </c>
      <c r="BU39" s="44">
        <f t="shared" si="44"/>
        <v>262.35080158329123</v>
      </c>
      <c r="BV39" s="45">
        <f t="shared" si="45"/>
        <v>1718.7417193839292</v>
      </c>
      <c r="BW39" s="85">
        <f t="shared" si="46"/>
        <v>1725.4381193839288</v>
      </c>
      <c r="BX39" s="37"/>
      <c r="BY39" s="103">
        <f t="shared" si="94"/>
        <v>1370.5651172069038</v>
      </c>
      <c r="BZ39" s="103">
        <f t="shared" si="47"/>
        <v>85.825800593734215</v>
      </c>
      <c r="CA39" s="103">
        <f t="shared" si="48"/>
        <v>269.04720158329121</v>
      </c>
      <c r="CB39" s="45">
        <f t="shared" si="49"/>
        <v>1725.4381193839292</v>
      </c>
      <c r="CC39" s="113">
        <f t="shared" si="50"/>
        <v>1695.713452519351</v>
      </c>
      <c r="CD39" s="114"/>
      <c r="CE39" s="103">
        <f t="shared" si="95"/>
        <v>1370.5651172069038</v>
      </c>
      <c r="CF39" s="103">
        <f t="shared" si="51"/>
        <v>85.825800593734215</v>
      </c>
      <c r="CG39" s="103">
        <f t="shared" si="52"/>
        <v>239.3225347187132</v>
      </c>
      <c r="CH39" s="45">
        <f t="shared" si="53"/>
        <v>1695.7134525193512</v>
      </c>
      <c r="CI39" s="113">
        <f t="shared" si="54"/>
        <v>1690.8400527172623</v>
      </c>
      <c r="CJ39" s="114"/>
      <c r="CK39" s="103">
        <f t="shared" si="96"/>
        <v>1370.5651172069038</v>
      </c>
      <c r="CL39" s="103">
        <f t="shared" si="55"/>
        <v>85.825800593734215</v>
      </c>
      <c r="CM39" s="103">
        <f t="shared" si="56"/>
        <v>234.44913491662459</v>
      </c>
      <c r="CN39" s="45">
        <f t="shared" si="57"/>
        <v>1690.8400527172626</v>
      </c>
      <c r="CO39" s="113">
        <f t="shared" si="58"/>
        <v>1698.6525193839291</v>
      </c>
      <c r="CP39" s="114"/>
      <c r="CQ39" s="44">
        <f t="shared" si="97"/>
        <v>1370.5651172069038</v>
      </c>
      <c r="CR39" s="44">
        <f t="shared" si="59"/>
        <v>85.825800593734215</v>
      </c>
      <c r="CS39" s="44">
        <f t="shared" si="60"/>
        <v>242.26160158329122</v>
      </c>
      <c r="CT39" s="45">
        <f t="shared" si="61"/>
        <v>1698.6525193839293</v>
      </c>
      <c r="CU39" s="45" t="e">
        <f>#REF!+#REF!+#REF!</f>
        <v>#REF!</v>
      </c>
      <c r="CV39" s="113">
        <f t="shared" si="62"/>
        <v>1693.0721860505957</v>
      </c>
      <c r="CW39" s="114"/>
      <c r="CX39" s="44">
        <f t="shared" si="98"/>
        <v>1370.5651172069038</v>
      </c>
      <c r="CY39" s="44">
        <f t="shared" si="63"/>
        <v>85.825800593734215</v>
      </c>
      <c r="CZ39" s="44">
        <f t="shared" si="64"/>
        <v>236.68126824995792</v>
      </c>
      <c r="DA39" s="45">
        <f t="shared" si="65"/>
        <v>1693.072186050596</v>
      </c>
      <c r="DB39" s="126">
        <f t="shared" si="66"/>
        <v>1706.4649860505956</v>
      </c>
      <c r="DC39" s="127"/>
      <c r="DD39" s="103">
        <f t="shared" si="99"/>
        <v>1370.5651172069038</v>
      </c>
      <c r="DE39" s="103">
        <f t="shared" si="67"/>
        <v>85.825800593734215</v>
      </c>
      <c r="DF39" s="103">
        <f t="shared" si="68"/>
        <v>250.07406824995792</v>
      </c>
      <c r="DG39" s="45">
        <f t="shared" si="69"/>
        <v>1706.4649860505961</v>
      </c>
      <c r="DH39" s="113">
        <f t="shared" si="70"/>
        <v>1567.1943451797852</v>
      </c>
      <c r="DI39" s="114"/>
      <c r="DJ39" s="103">
        <f t="shared" si="100"/>
        <v>1370.5651172069038</v>
      </c>
      <c r="DK39" s="103">
        <f t="shared" si="71"/>
        <v>85.825800593734215</v>
      </c>
      <c r="DL39" s="103">
        <f t="shared" si="72"/>
        <v>110.80342737914773</v>
      </c>
      <c r="DM39" s="44">
        <f t="shared" si="73"/>
        <v>1567.1943451797856</v>
      </c>
      <c r="DN39" s="115">
        <f t="shared" si="74"/>
        <v>1658.8832525193511</v>
      </c>
      <c r="DO39" s="116"/>
      <c r="DP39" s="105">
        <f t="shared" si="75"/>
        <v>1370.5651172069038</v>
      </c>
      <c r="DQ39" s="105">
        <f t="shared" si="76"/>
        <v>85.825800593734215</v>
      </c>
      <c r="DR39" s="105">
        <f t="shared" si="1"/>
        <v>202.49233471871321</v>
      </c>
      <c r="DS39" s="115">
        <f t="shared" si="77"/>
        <v>1674.5081858526842</v>
      </c>
      <c r="DT39" s="116"/>
      <c r="DU39" s="105">
        <f t="shared" si="78"/>
        <v>1370.5651172069038</v>
      </c>
      <c r="DV39" s="105">
        <f t="shared" si="79"/>
        <v>85.825800593734215</v>
      </c>
      <c r="DW39" s="105">
        <f t="shared" si="2"/>
        <v>218.11726805204654</v>
      </c>
      <c r="DX39" s="115">
        <f t="shared" si="80"/>
        <v>1575.28958525895</v>
      </c>
      <c r="DY39" s="116"/>
      <c r="DZ39" s="106">
        <f t="shared" si="81"/>
        <v>1370.5651172069038</v>
      </c>
      <c r="EA39" s="106">
        <f t="shared" si="82"/>
        <v>85.825800593734215</v>
      </c>
      <c r="EB39" s="106">
        <f t="shared" si="3"/>
        <v>118.89866745831229</v>
      </c>
    </row>
    <row r="40" spans="1:132">
      <c r="A40" s="48"/>
      <c r="B40" s="1">
        <v>646764</v>
      </c>
      <c r="C40" s="50" t="s">
        <v>65</v>
      </c>
      <c r="D40" s="55">
        <v>34</v>
      </c>
      <c r="E40" s="67">
        <f t="shared" si="4"/>
        <v>1.1333333333333333</v>
      </c>
      <c r="F40" s="113">
        <f t="shared" si="83"/>
        <v>1366.0356104947664</v>
      </c>
      <c r="G40" s="114"/>
      <c r="H40" s="103">
        <f t="shared" si="101"/>
        <v>862.94840713027259</v>
      </c>
      <c r="I40" s="103">
        <f t="shared" si="102"/>
        <v>85.825800593734215</v>
      </c>
      <c r="J40" s="103">
        <f t="shared" si="5"/>
        <v>417.26140277075979</v>
      </c>
      <c r="K40" s="40">
        <f t="shared" si="6"/>
        <v>1366.0356104947666</v>
      </c>
      <c r="L40" s="85">
        <f t="shared" si="7"/>
        <v>1126.0061422448084</v>
      </c>
      <c r="M40" s="37"/>
      <c r="N40" s="103">
        <f t="shared" si="84"/>
        <v>862.94840713027259</v>
      </c>
      <c r="O40" s="103">
        <f t="shared" si="8"/>
        <v>85.825800593734215</v>
      </c>
      <c r="P40" s="103">
        <f t="shared" si="9"/>
        <v>177.23193452080179</v>
      </c>
      <c r="Q40" s="44">
        <f t="shared" si="10"/>
        <v>1126.0061422448086</v>
      </c>
      <c r="R40" s="45" t="e">
        <f>#REF!+#REF!+#REF!</f>
        <v>#REF!</v>
      </c>
      <c r="S40" s="113">
        <f t="shared" si="11"/>
        <v>1065.4407418489857</v>
      </c>
      <c r="T40" s="114"/>
      <c r="U40" s="103">
        <f t="shared" si="85"/>
        <v>862.94840713027259</v>
      </c>
      <c r="V40" s="103">
        <f t="shared" si="12"/>
        <v>85.825800593734215</v>
      </c>
      <c r="W40" s="103">
        <f t="shared" si="13"/>
        <v>116.66653412497895</v>
      </c>
      <c r="X40" s="45">
        <f t="shared" si="14"/>
        <v>1065.4407418489857</v>
      </c>
      <c r="Y40" s="129">
        <f t="shared" si="15"/>
        <v>1131.586475578142</v>
      </c>
      <c r="Z40" s="130"/>
      <c r="AA40" s="104">
        <f t="shared" si="86"/>
        <v>862.94840713027259</v>
      </c>
      <c r="AB40" s="103">
        <f t="shared" si="16"/>
        <v>85.825800593734215</v>
      </c>
      <c r="AC40" s="103">
        <f t="shared" si="17"/>
        <v>182.81226785413509</v>
      </c>
      <c r="AD40" s="45">
        <f t="shared" si="18"/>
        <v>1131.5864755781417</v>
      </c>
      <c r="AE40" s="129">
        <f t="shared" si="19"/>
        <v>1137.1668089114753</v>
      </c>
      <c r="AF40" s="130"/>
      <c r="AG40" s="103">
        <f t="shared" si="87"/>
        <v>862.94840713027259</v>
      </c>
      <c r="AH40" s="103">
        <f t="shared" si="20"/>
        <v>85.825800593734215</v>
      </c>
      <c r="AI40" s="103">
        <f t="shared" si="21"/>
        <v>188.39260118746841</v>
      </c>
      <c r="AJ40" s="45">
        <f t="shared" si="22"/>
        <v>1137.1668089114751</v>
      </c>
      <c r="AK40" s="129">
        <f t="shared" si="23"/>
        <v>1126.0061422448084</v>
      </c>
      <c r="AL40" s="130"/>
      <c r="AM40" s="103">
        <f t="shared" si="88"/>
        <v>862.94840713027259</v>
      </c>
      <c r="AN40" s="103">
        <f t="shared" si="24"/>
        <v>85.825800593734215</v>
      </c>
      <c r="AO40" s="103">
        <f t="shared" si="25"/>
        <v>177.23193452080179</v>
      </c>
      <c r="AP40" s="45">
        <f t="shared" si="26"/>
        <v>1126.0061422448086</v>
      </c>
      <c r="AQ40" s="129">
        <f t="shared" si="27"/>
        <v>1037.9482083177411</v>
      </c>
      <c r="AR40" s="130"/>
      <c r="AS40" s="44">
        <f t="shared" si="89"/>
        <v>862.94840713027259</v>
      </c>
      <c r="AT40" s="44">
        <f t="shared" si="28"/>
        <v>85.825800593734215</v>
      </c>
      <c r="AU40" s="44">
        <f t="shared" si="29"/>
        <v>89.17400059373422</v>
      </c>
      <c r="AV40" s="45">
        <f t="shared" si="30"/>
        <v>1037.9482083177411</v>
      </c>
      <c r="AW40" s="45" t="e">
        <f>#REF!+#REF!+#REF!</f>
        <v>#REF!</v>
      </c>
      <c r="AX40" s="129">
        <f t="shared" si="31"/>
        <v>1131.586475578142</v>
      </c>
      <c r="AY40" s="130"/>
      <c r="AZ40" s="44">
        <f t="shared" si="90"/>
        <v>862.94840713027259</v>
      </c>
      <c r="BA40" s="44">
        <f t="shared" si="32"/>
        <v>85.825800593734215</v>
      </c>
      <c r="BB40" s="44">
        <f t="shared" si="33"/>
        <v>182.81226785413509</v>
      </c>
      <c r="BC40" s="45">
        <f t="shared" si="34"/>
        <v>1131.5864755781417</v>
      </c>
      <c r="BD40" s="129">
        <f t="shared" si="35"/>
        <v>1314.3987434322771</v>
      </c>
      <c r="BE40" s="130"/>
      <c r="BF40" s="44">
        <f t="shared" si="91"/>
        <v>862.94840713027259</v>
      </c>
      <c r="BG40" s="44">
        <f t="shared" si="36"/>
        <v>85.825800593734215</v>
      </c>
      <c r="BH40" s="44">
        <f t="shared" si="37"/>
        <v>365.62453570827017</v>
      </c>
      <c r="BI40" s="45">
        <f t="shared" si="38"/>
        <v>1314.3987434322771</v>
      </c>
      <c r="BJ40" s="129">
        <f t="shared" si="39"/>
        <v>1066.5568085156524</v>
      </c>
      <c r="BK40" s="130"/>
      <c r="BL40" s="103">
        <f t="shared" si="92"/>
        <v>862.94840713027259</v>
      </c>
      <c r="BM40" s="103">
        <f t="shared" si="40"/>
        <v>85.825800593734215</v>
      </c>
      <c r="BN40" s="103">
        <f t="shared" si="0"/>
        <v>117.78260079164562</v>
      </c>
      <c r="BO40" s="45">
        <f t="shared" si="41"/>
        <v>1066.5568085156524</v>
      </c>
      <c r="BP40" s="45" t="e">
        <f>#REF!+#REF!+#REF!</f>
        <v>#REF!</v>
      </c>
      <c r="BQ40" s="113">
        <f t="shared" si="42"/>
        <v>1211.1250093072979</v>
      </c>
      <c r="BR40" s="114"/>
      <c r="BS40" s="44">
        <f t="shared" si="93"/>
        <v>862.94840713027259</v>
      </c>
      <c r="BT40" s="44">
        <f t="shared" si="43"/>
        <v>85.825800593734215</v>
      </c>
      <c r="BU40" s="44">
        <f t="shared" si="44"/>
        <v>262.35080158329123</v>
      </c>
      <c r="BV40" s="45">
        <f t="shared" si="45"/>
        <v>1211.1250093072981</v>
      </c>
      <c r="BW40" s="85">
        <f t="shared" si="46"/>
        <v>1217.8214093072979</v>
      </c>
      <c r="BX40" s="37"/>
      <c r="BY40" s="103">
        <f t="shared" si="94"/>
        <v>862.94840713027259</v>
      </c>
      <c r="BZ40" s="103">
        <f t="shared" si="47"/>
        <v>85.825800593734215</v>
      </c>
      <c r="CA40" s="103">
        <f t="shared" si="48"/>
        <v>269.04720158329121</v>
      </c>
      <c r="CB40" s="45">
        <f t="shared" si="49"/>
        <v>1217.8214093072979</v>
      </c>
      <c r="CC40" s="113">
        <f t="shared" si="50"/>
        <v>1188.0967424427199</v>
      </c>
      <c r="CD40" s="114"/>
      <c r="CE40" s="103">
        <f t="shared" si="95"/>
        <v>862.94840713027259</v>
      </c>
      <c r="CF40" s="103">
        <f t="shared" si="51"/>
        <v>85.825800593734215</v>
      </c>
      <c r="CG40" s="103">
        <f t="shared" si="52"/>
        <v>239.3225347187132</v>
      </c>
      <c r="CH40" s="45">
        <f t="shared" si="53"/>
        <v>1188.0967424427199</v>
      </c>
      <c r="CI40" s="113">
        <f t="shared" si="54"/>
        <v>1183.2233426406312</v>
      </c>
      <c r="CJ40" s="114"/>
      <c r="CK40" s="103">
        <f t="shared" si="96"/>
        <v>862.94840713027259</v>
      </c>
      <c r="CL40" s="103">
        <f t="shared" si="55"/>
        <v>85.825800593734215</v>
      </c>
      <c r="CM40" s="103">
        <f t="shared" si="56"/>
        <v>234.44913491662459</v>
      </c>
      <c r="CN40" s="45">
        <f t="shared" si="57"/>
        <v>1183.2233426406315</v>
      </c>
      <c r="CO40" s="113">
        <f t="shared" si="58"/>
        <v>1191.035809307298</v>
      </c>
      <c r="CP40" s="114"/>
      <c r="CQ40" s="44">
        <f t="shared" si="97"/>
        <v>862.94840713027259</v>
      </c>
      <c r="CR40" s="44">
        <f t="shared" si="59"/>
        <v>85.825800593734215</v>
      </c>
      <c r="CS40" s="44">
        <f t="shared" si="60"/>
        <v>242.26160158329122</v>
      </c>
      <c r="CT40" s="45">
        <f t="shared" si="61"/>
        <v>1191.035809307298</v>
      </c>
      <c r="CU40" s="45" t="e">
        <f>#REF!+#REF!+#REF!</f>
        <v>#REF!</v>
      </c>
      <c r="CV40" s="113">
        <f t="shared" si="62"/>
        <v>1185.4554759739647</v>
      </c>
      <c r="CW40" s="114"/>
      <c r="CX40" s="44">
        <f t="shared" si="98"/>
        <v>862.94840713027259</v>
      </c>
      <c r="CY40" s="44">
        <f t="shared" si="63"/>
        <v>85.825800593734215</v>
      </c>
      <c r="CZ40" s="44">
        <f t="shared" si="64"/>
        <v>236.68126824995792</v>
      </c>
      <c r="DA40" s="45">
        <f t="shared" si="65"/>
        <v>1185.4554759739647</v>
      </c>
      <c r="DB40" s="126">
        <f t="shared" si="66"/>
        <v>1198.8482759739647</v>
      </c>
      <c r="DC40" s="127"/>
      <c r="DD40" s="103">
        <f t="shared" si="99"/>
        <v>862.94840713027259</v>
      </c>
      <c r="DE40" s="103">
        <f t="shared" si="67"/>
        <v>85.825800593734215</v>
      </c>
      <c r="DF40" s="103">
        <f t="shared" si="68"/>
        <v>250.07406824995792</v>
      </c>
      <c r="DG40" s="45">
        <f t="shared" si="69"/>
        <v>1198.8482759739647</v>
      </c>
      <c r="DH40" s="113">
        <f t="shared" si="70"/>
        <v>1059.5776351031545</v>
      </c>
      <c r="DI40" s="114"/>
      <c r="DJ40" s="103">
        <f t="shared" si="100"/>
        <v>862.94840713027259</v>
      </c>
      <c r="DK40" s="103">
        <f t="shared" si="71"/>
        <v>85.825800593734215</v>
      </c>
      <c r="DL40" s="103">
        <f t="shared" si="72"/>
        <v>110.80342737914773</v>
      </c>
      <c r="DM40" s="44">
        <f t="shared" si="73"/>
        <v>1059.5776351031545</v>
      </c>
      <c r="DN40" s="115">
        <f t="shared" si="74"/>
        <v>1151.2665424427198</v>
      </c>
      <c r="DO40" s="116"/>
      <c r="DP40" s="105">
        <f t="shared" si="75"/>
        <v>862.94840713027259</v>
      </c>
      <c r="DQ40" s="105">
        <f t="shared" si="76"/>
        <v>85.825800593734215</v>
      </c>
      <c r="DR40" s="105">
        <f t="shared" si="1"/>
        <v>202.49233471871321</v>
      </c>
      <c r="DS40" s="115">
        <f t="shared" si="77"/>
        <v>1166.8914757760533</v>
      </c>
      <c r="DT40" s="116"/>
      <c r="DU40" s="105">
        <f t="shared" si="78"/>
        <v>862.94840713027259</v>
      </c>
      <c r="DV40" s="105">
        <f t="shared" si="79"/>
        <v>85.825800593734215</v>
      </c>
      <c r="DW40" s="105">
        <f t="shared" si="2"/>
        <v>218.11726805204654</v>
      </c>
      <c r="DX40" s="115">
        <f t="shared" si="80"/>
        <v>1067.6728751823191</v>
      </c>
      <c r="DY40" s="116"/>
      <c r="DZ40" s="106">
        <f t="shared" si="81"/>
        <v>862.94840713027259</v>
      </c>
      <c r="EA40" s="106">
        <f t="shared" si="82"/>
        <v>85.825800593734215</v>
      </c>
      <c r="EB40" s="106">
        <f t="shared" si="3"/>
        <v>118.89866745831229</v>
      </c>
    </row>
    <row r="41" spans="1:132">
      <c r="A41" s="48"/>
      <c r="B41" s="1">
        <v>646763</v>
      </c>
      <c r="C41" s="50" t="s">
        <v>66</v>
      </c>
      <c r="D41" s="55">
        <v>59</v>
      </c>
      <c r="E41" s="67">
        <f t="shared" si="4"/>
        <v>1.9666666666666666</v>
      </c>
      <c r="F41" s="113">
        <f t="shared" si="83"/>
        <v>2000.5564980905549</v>
      </c>
      <c r="G41" s="114"/>
      <c r="H41" s="103">
        <f t="shared" si="101"/>
        <v>1497.4692947260612</v>
      </c>
      <c r="I41" s="103">
        <f t="shared" si="102"/>
        <v>85.825800593734215</v>
      </c>
      <c r="J41" s="103">
        <f t="shared" si="5"/>
        <v>417.26140277075979</v>
      </c>
      <c r="K41" s="40">
        <f t="shared" si="6"/>
        <v>2000.5564980905551</v>
      </c>
      <c r="L41" s="85">
        <f t="shared" si="7"/>
        <v>1760.5270298405972</v>
      </c>
      <c r="M41" s="37"/>
      <c r="N41" s="103">
        <f t="shared" si="84"/>
        <v>1497.4692947260612</v>
      </c>
      <c r="O41" s="103">
        <f t="shared" si="8"/>
        <v>85.825800593734215</v>
      </c>
      <c r="P41" s="103">
        <f t="shared" si="9"/>
        <v>177.23193452080179</v>
      </c>
      <c r="Q41" s="44">
        <f t="shared" si="10"/>
        <v>1760.5270298405972</v>
      </c>
      <c r="R41" s="45" t="e">
        <f>#REF!+#REF!+#REF!</f>
        <v>#REF!</v>
      </c>
      <c r="S41" s="113">
        <f t="shared" si="11"/>
        <v>1699.9616294447744</v>
      </c>
      <c r="T41" s="114"/>
      <c r="U41" s="103">
        <f t="shared" si="85"/>
        <v>1497.4692947260612</v>
      </c>
      <c r="V41" s="103">
        <f t="shared" si="12"/>
        <v>85.825800593734215</v>
      </c>
      <c r="W41" s="103">
        <f t="shared" si="13"/>
        <v>116.66653412497895</v>
      </c>
      <c r="X41" s="45">
        <f t="shared" si="14"/>
        <v>1699.9616294447744</v>
      </c>
      <c r="Y41" s="129">
        <f t="shared" si="15"/>
        <v>1766.1073631739305</v>
      </c>
      <c r="Z41" s="130"/>
      <c r="AA41" s="104">
        <f t="shared" si="86"/>
        <v>1497.4692947260612</v>
      </c>
      <c r="AB41" s="103">
        <f t="shared" si="16"/>
        <v>85.825800593734215</v>
      </c>
      <c r="AC41" s="103">
        <f t="shared" si="17"/>
        <v>182.81226785413509</v>
      </c>
      <c r="AD41" s="45">
        <f t="shared" si="18"/>
        <v>1766.1073631739305</v>
      </c>
      <c r="AE41" s="129">
        <f t="shared" si="19"/>
        <v>1771.6876965072638</v>
      </c>
      <c r="AF41" s="130"/>
      <c r="AG41" s="103">
        <f t="shared" si="87"/>
        <v>1497.4692947260612</v>
      </c>
      <c r="AH41" s="103">
        <f t="shared" si="20"/>
        <v>85.825800593734215</v>
      </c>
      <c r="AI41" s="103">
        <f t="shared" si="21"/>
        <v>188.39260118746841</v>
      </c>
      <c r="AJ41" s="45">
        <f t="shared" si="22"/>
        <v>1771.6876965072638</v>
      </c>
      <c r="AK41" s="129">
        <f t="shared" si="23"/>
        <v>1760.5270298405972</v>
      </c>
      <c r="AL41" s="130"/>
      <c r="AM41" s="103">
        <f t="shared" si="88"/>
        <v>1497.4692947260612</v>
      </c>
      <c r="AN41" s="103">
        <f t="shared" si="24"/>
        <v>85.825800593734215</v>
      </c>
      <c r="AO41" s="103">
        <f t="shared" si="25"/>
        <v>177.23193452080179</v>
      </c>
      <c r="AP41" s="45">
        <f t="shared" si="26"/>
        <v>1760.5270298405972</v>
      </c>
      <c r="AQ41" s="129">
        <f t="shared" si="27"/>
        <v>1672.4690959135296</v>
      </c>
      <c r="AR41" s="130"/>
      <c r="AS41" s="44">
        <f t="shared" si="89"/>
        <v>1497.4692947260612</v>
      </c>
      <c r="AT41" s="44">
        <f t="shared" si="28"/>
        <v>85.825800593734215</v>
      </c>
      <c r="AU41" s="44">
        <f t="shared" si="29"/>
        <v>89.17400059373422</v>
      </c>
      <c r="AV41" s="45">
        <f t="shared" si="30"/>
        <v>1672.4690959135296</v>
      </c>
      <c r="AW41" s="45" t="e">
        <f>#REF!+#REF!+#REF!</f>
        <v>#REF!</v>
      </c>
      <c r="AX41" s="129">
        <f t="shared" si="31"/>
        <v>1766.1073631739305</v>
      </c>
      <c r="AY41" s="130"/>
      <c r="AZ41" s="44">
        <f t="shared" si="90"/>
        <v>1497.4692947260612</v>
      </c>
      <c r="BA41" s="44">
        <f t="shared" si="32"/>
        <v>85.825800593734215</v>
      </c>
      <c r="BB41" s="44">
        <f t="shared" si="33"/>
        <v>182.81226785413509</v>
      </c>
      <c r="BC41" s="45">
        <f t="shared" si="34"/>
        <v>1766.1073631739305</v>
      </c>
      <c r="BD41" s="129">
        <f t="shared" si="35"/>
        <v>1948.9196310280656</v>
      </c>
      <c r="BE41" s="130"/>
      <c r="BF41" s="44">
        <f t="shared" si="91"/>
        <v>1497.4692947260612</v>
      </c>
      <c r="BG41" s="44">
        <f t="shared" si="36"/>
        <v>85.825800593734215</v>
      </c>
      <c r="BH41" s="44">
        <f t="shared" si="37"/>
        <v>365.62453570827017</v>
      </c>
      <c r="BI41" s="45">
        <f t="shared" si="38"/>
        <v>1948.9196310280656</v>
      </c>
      <c r="BJ41" s="129">
        <f t="shared" si="39"/>
        <v>1701.0776961114411</v>
      </c>
      <c r="BK41" s="130"/>
      <c r="BL41" s="103">
        <f t="shared" si="92"/>
        <v>1497.4692947260612</v>
      </c>
      <c r="BM41" s="103">
        <f t="shared" si="40"/>
        <v>85.825800593734215</v>
      </c>
      <c r="BN41" s="103">
        <f t="shared" si="0"/>
        <v>117.78260079164562</v>
      </c>
      <c r="BO41" s="45">
        <f t="shared" si="41"/>
        <v>1701.0776961114411</v>
      </c>
      <c r="BP41" s="45" t="e">
        <f>#REF!+#REF!+#REF!</f>
        <v>#REF!</v>
      </c>
      <c r="BQ41" s="113">
        <f t="shared" si="42"/>
        <v>1845.6458969030864</v>
      </c>
      <c r="BR41" s="114"/>
      <c r="BS41" s="44">
        <f t="shared" si="93"/>
        <v>1497.4692947260612</v>
      </c>
      <c r="BT41" s="44">
        <f t="shared" si="43"/>
        <v>85.825800593734215</v>
      </c>
      <c r="BU41" s="44">
        <f t="shared" si="44"/>
        <v>262.35080158329123</v>
      </c>
      <c r="BV41" s="45">
        <f t="shared" si="45"/>
        <v>1845.6458969030866</v>
      </c>
      <c r="BW41" s="85">
        <f t="shared" si="46"/>
        <v>1852.3422969030864</v>
      </c>
      <c r="BX41" s="37"/>
      <c r="BY41" s="103">
        <f t="shared" si="94"/>
        <v>1497.4692947260612</v>
      </c>
      <c r="BZ41" s="103">
        <f t="shared" si="47"/>
        <v>85.825800593734215</v>
      </c>
      <c r="CA41" s="103">
        <f t="shared" si="48"/>
        <v>269.04720158329121</v>
      </c>
      <c r="CB41" s="45">
        <f t="shared" si="49"/>
        <v>1852.3422969030867</v>
      </c>
      <c r="CC41" s="113">
        <f t="shared" si="50"/>
        <v>1822.6176300385087</v>
      </c>
      <c r="CD41" s="114"/>
      <c r="CE41" s="103">
        <f t="shared" si="95"/>
        <v>1497.4692947260612</v>
      </c>
      <c r="CF41" s="103">
        <f t="shared" si="51"/>
        <v>85.825800593734215</v>
      </c>
      <c r="CG41" s="103">
        <f t="shared" si="52"/>
        <v>239.3225347187132</v>
      </c>
      <c r="CH41" s="45">
        <f t="shared" si="53"/>
        <v>1822.6176300385087</v>
      </c>
      <c r="CI41" s="113">
        <f t="shared" si="54"/>
        <v>1817.7442302364198</v>
      </c>
      <c r="CJ41" s="114"/>
      <c r="CK41" s="103">
        <f t="shared" si="96"/>
        <v>1497.4692947260612</v>
      </c>
      <c r="CL41" s="103">
        <f t="shared" si="55"/>
        <v>85.825800593734215</v>
      </c>
      <c r="CM41" s="103">
        <f t="shared" si="56"/>
        <v>234.44913491662459</v>
      </c>
      <c r="CN41" s="45">
        <f t="shared" si="57"/>
        <v>1817.74423023642</v>
      </c>
      <c r="CO41" s="113">
        <f t="shared" si="58"/>
        <v>1825.5566969030865</v>
      </c>
      <c r="CP41" s="114"/>
      <c r="CQ41" s="44">
        <f t="shared" si="97"/>
        <v>1497.4692947260612</v>
      </c>
      <c r="CR41" s="44">
        <f t="shared" si="59"/>
        <v>85.825800593734215</v>
      </c>
      <c r="CS41" s="44">
        <f t="shared" si="60"/>
        <v>242.26160158329122</v>
      </c>
      <c r="CT41" s="45">
        <f t="shared" si="61"/>
        <v>1825.5566969030865</v>
      </c>
      <c r="CU41" s="45" t="e">
        <f>#REF!+#REF!+#REF!</f>
        <v>#REF!</v>
      </c>
      <c r="CV41" s="113">
        <f t="shared" si="62"/>
        <v>1819.9763635697532</v>
      </c>
      <c r="CW41" s="114"/>
      <c r="CX41" s="44">
        <f t="shared" si="98"/>
        <v>1497.4692947260612</v>
      </c>
      <c r="CY41" s="44">
        <f t="shared" si="63"/>
        <v>85.825800593734215</v>
      </c>
      <c r="CZ41" s="44">
        <f t="shared" si="64"/>
        <v>236.68126824995792</v>
      </c>
      <c r="DA41" s="45">
        <f t="shared" si="65"/>
        <v>1819.9763635697534</v>
      </c>
      <c r="DB41" s="126">
        <f t="shared" si="66"/>
        <v>1833.369163569753</v>
      </c>
      <c r="DC41" s="127"/>
      <c r="DD41" s="103">
        <f t="shared" si="99"/>
        <v>1497.4692947260612</v>
      </c>
      <c r="DE41" s="103">
        <f t="shared" si="67"/>
        <v>85.825800593734215</v>
      </c>
      <c r="DF41" s="103">
        <f t="shared" si="68"/>
        <v>250.07406824995792</v>
      </c>
      <c r="DG41" s="45">
        <f t="shared" si="69"/>
        <v>1833.3691635697533</v>
      </c>
      <c r="DH41" s="113">
        <f t="shared" si="70"/>
        <v>1694.0985226989433</v>
      </c>
      <c r="DI41" s="114"/>
      <c r="DJ41" s="103">
        <f t="shared" si="100"/>
        <v>1497.4692947260612</v>
      </c>
      <c r="DK41" s="103">
        <f t="shared" si="71"/>
        <v>85.825800593734215</v>
      </c>
      <c r="DL41" s="103">
        <f t="shared" si="72"/>
        <v>110.80342737914773</v>
      </c>
      <c r="DM41" s="44">
        <f t="shared" si="73"/>
        <v>1694.0985226989433</v>
      </c>
      <c r="DN41" s="115">
        <f t="shared" si="74"/>
        <v>1785.7874300385085</v>
      </c>
      <c r="DO41" s="116"/>
      <c r="DP41" s="105">
        <f t="shared" si="75"/>
        <v>1497.4692947260612</v>
      </c>
      <c r="DQ41" s="105">
        <f t="shared" si="76"/>
        <v>85.825800593734215</v>
      </c>
      <c r="DR41" s="105">
        <f t="shared" si="1"/>
        <v>202.49233471871321</v>
      </c>
      <c r="DS41" s="115">
        <f t="shared" si="77"/>
        <v>1801.4123633718418</v>
      </c>
      <c r="DT41" s="116"/>
      <c r="DU41" s="105">
        <f t="shared" si="78"/>
        <v>1497.4692947260612</v>
      </c>
      <c r="DV41" s="105">
        <f t="shared" si="79"/>
        <v>85.825800593734215</v>
      </c>
      <c r="DW41" s="105">
        <f t="shared" si="2"/>
        <v>218.11726805204654</v>
      </c>
      <c r="DX41" s="115">
        <f t="shared" si="80"/>
        <v>1702.1937627781076</v>
      </c>
      <c r="DY41" s="116"/>
      <c r="DZ41" s="106">
        <f t="shared" si="81"/>
        <v>1497.4692947260612</v>
      </c>
      <c r="EA41" s="106">
        <f t="shared" si="82"/>
        <v>85.825800593734215</v>
      </c>
      <c r="EB41" s="106">
        <f t="shared" si="3"/>
        <v>118.89866745831229</v>
      </c>
    </row>
    <row r="42" spans="1:132">
      <c r="A42" s="48"/>
      <c r="B42" s="1">
        <v>646763</v>
      </c>
      <c r="C42" s="50" t="s">
        <v>67</v>
      </c>
      <c r="D42" s="55">
        <v>61</v>
      </c>
      <c r="E42" s="67">
        <f t="shared" si="4"/>
        <v>2.0333333333333332</v>
      </c>
      <c r="F42" s="113">
        <f t="shared" si="83"/>
        <v>2051.3181690982178</v>
      </c>
      <c r="G42" s="114"/>
      <c r="H42" s="103">
        <f t="shared" si="101"/>
        <v>1548.2309657337241</v>
      </c>
      <c r="I42" s="103">
        <f t="shared" si="102"/>
        <v>85.825800593734215</v>
      </c>
      <c r="J42" s="103">
        <f t="shared" si="5"/>
        <v>417.26140277075979</v>
      </c>
      <c r="K42" s="40">
        <f t="shared" si="6"/>
        <v>2051.3181690982183</v>
      </c>
      <c r="L42" s="85">
        <f t="shared" si="7"/>
        <v>1811.2887008482603</v>
      </c>
      <c r="M42" s="37"/>
      <c r="N42" s="103">
        <f t="shared" si="84"/>
        <v>1548.2309657337241</v>
      </c>
      <c r="O42" s="103">
        <f t="shared" si="8"/>
        <v>85.825800593734215</v>
      </c>
      <c r="P42" s="103">
        <f t="shared" si="9"/>
        <v>177.23193452080179</v>
      </c>
      <c r="Q42" s="44">
        <f t="shared" si="10"/>
        <v>1811.2887008482601</v>
      </c>
      <c r="R42" s="45" t="e">
        <f>#REF!+#REF!+#REF!</f>
        <v>#REF!</v>
      </c>
      <c r="S42" s="113">
        <f t="shared" si="11"/>
        <v>1750.7233004524373</v>
      </c>
      <c r="T42" s="114"/>
      <c r="U42" s="103">
        <f t="shared" si="85"/>
        <v>1548.2309657337241</v>
      </c>
      <c r="V42" s="103">
        <f t="shared" si="12"/>
        <v>85.825800593734215</v>
      </c>
      <c r="W42" s="103">
        <f t="shared" si="13"/>
        <v>116.66653412497895</v>
      </c>
      <c r="X42" s="45">
        <f t="shared" si="14"/>
        <v>1750.7233004524373</v>
      </c>
      <c r="Y42" s="129">
        <f t="shared" si="15"/>
        <v>1816.8690341815936</v>
      </c>
      <c r="Z42" s="130"/>
      <c r="AA42" s="104">
        <f t="shared" si="86"/>
        <v>1548.2309657337241</v>
      </c>
      <c r="AB42" s="103">
        <f t="shared" si="16"/>
        <v>85.825800593734215</v>
      </c>
      <c r="AC42" s="103">
        <f t="shared" si="17"/>
        <v>182.81226785413509</v>
      </c>
      <c r="AD42" s="45">
        <f t="shared" si="18"/>
        <v>1816.8690341815934</v>
      </c>
      <c r="AE42" s="129">
        <f t="shared" si="19"/>
        <v>1822.4493675149267</v>
      </c>
      <c r="AF42" s="130"/>
      <c r="AG42" s="103">
        <f t="shared" si="87"/>
        <v>1548.2309657337241</v>
      </c>
      <c r="AH42" s="103">
        <f t="shared" si="20"/>
        <v>85.825800593734215</v>
      </c>
      <c r="AI42" s="103">
        <f t="shared" si="21"/>
        <v>188.39260118746841</v>
      </c>
      <c r="AJ42" s="45">
        <f t="shared" si="22"/>
        <v>1822.4493675149267</v>
      </c>
      <c r="AK42" s="129">
        <f t="shared" si="23"/>
        <v>1811.2887008482603</v>
      </c>
      <c r="AL42" s="130"/>
      <c r="AM42" s="103">
        <f t="shared" si="88"/>
        <v>1548.2309657337241</v>
      </c>
      <c r="AN42" s="103">
        <f t="shared" si="24"/>
        <v>85.825800593734215</v>
      </c>
      <c r="AO42" s="103">
        <f t="shared" si="25"/>
        <v>177.23193452080179</v>
      </c>
      <c r="AP42" s="45">
        <f t="shared" si="26"/>
        <v>1811.2887008482601</v>
      </c>
      <c r="AQ42" s="129">
        <f t="shared" si="27"/>
        <v>1723.2307669211925</v>
      </c>
      <c r="AR42" s="130"/>
      <c r="AS42" s="44">
        <f t="shared" si="89"/>
        <v>1548.2309657337241</v>
      </c>
      <c r="AT42" s="44">
        <f t="shared" si="28"/>
        <v>85.825800593734215</v>
      </c>
      <c r="AU42" s="44">
        <f t="shared" si="29"/>
        <v>89.17400059373422</v>
      </c>
      <c r="AV42" s="45">
        <f t="shared" si="30"/>
        <v>1723.2307669211925</v>
      </c>
      <c r="AW42" s="45" t="e">
        <f>#REF!+#REF!+#REF!</f>
        <v>#REF!</v>
      </c>
      <c r="AX42" s="129">
        <f t="shared" si="31"/>
        <v>1816.8690341815936</v>
      </c>
      <c r="AY42" s="130"/>
      <c r="AZ42" s="44">
        <f t="shared" si="90"/>
        <v>1548.2309657337241</v>
      </c>
      <c r="BA42" s="44">
        <f t="shared" si="32"/>
        <v>85.825800593734215</v>
      </c>
      <c r="BB42" s="44">
        <f t="shared" si="33"/>
        <v>182.81226785413509</v>
      </c>
      <c r="BC42" s="45">
        <f t="shared" si="34"/>
        <v>1816.8690341815934</v>
      </c>
      <c r="BD42" s="129">
        <f t="shared" si="35"/>
        <v>1999.6813020357285</v>
      </c>
      <c r="BE42" s="130"/>
      <c r="BF42" s="44">
        <f t="shared" si="91"/>
        <v>1548.2309657337241</v>
      </c>
      <c r="BG42" s="44">
        <f t="shared" si="36"/>
        <v>85.825800593734215</v>
      </c>
      <c r="BH42" s="44">
        <f t="shared" si="37"/>
        <v>365.62453570827017</v>
      </c>
      <c r="BI42" s="45">
        <f t="shared" si="38"/>
        <v>1999.6813020357285</v>
      </c>
      <c r="BJ42" s="129">
        <f t="shared" si="39"/>
        <v>1751.8393671191041</v>
      </c>
      <c r="BK42" s="130"/>
      <c r="BL42" s="103">
        <f t="shared" si="92"/>
        <v>1548.2309657337241</v>
      </c>
      <c r="BM42" s="103">
        <f t="shared" si="40"/>
        <v>85.825800593734215</v>
      </c>
      <c r="BN42" s="103">
        <f t="shared" si="0"/>
        <v>117.78260079164562</v>
      </c>
      <c r="BO42" s="45">
        <f t="shared" si="41"/>
        <v>1751.8393671191041</v>
      </c>
      <c r="BP42" s="45" t="e">
        <f>#REF!+#REF!+#REF!</f>
        <v>#REF!</v>
      </c>
      <c r="BQ42" s="113">
        <f t="shared" si="42"/>
        <v>1896.4075679107498</v>
      </c>
      <c r="BR42" s="114"/>
      <c r="BS42" s="44">
        <f t="shared" si="93"/>
        <v>1548.2309657337241</v>
      </c>
      <c r="BT42" s="44">
        <f t="shared" si="43"/>
        <v>85.825800593734215</v>
      </c>
      <c r="BU42" s="44">
        <f t="shared" si="44"/>
        <v>262.35080158329123</v>
      </c>
      <c r="BV42" s="45">
        <f t="shared" si="45"/>
        <v>1896.4075679107495</v>
      </c>
      <c r="BW42" s="85">
        <f t="shared" si="46"/>
        <v>1903.1039679107494</v>
      </c>
      <c r="BX42" s="37"/>
      <c r="BY42" s="103">
        <f t="shared" si="94"/>
        <v>1548.2309657337241</v>
      </c>
      <c r="BZ42" s="103">
        <f t="shared" si="47"/>
        <v>85.825800593734215</v>
      </c>
      <c r="CA42" s="103">
        <f t="shared" si="48"/>
        <v>269.04720158329121</v>
      </c>
      <c r="CB42" s="45">
        <f t="shared" si="49"/>
        <v>1903.1039679107496</v>
      </c>
      <c r="CC42" s="113">
        <f t="shared" si="50"/>
        <v>1873.3793010461716</v>
      </c>
      <c r="CD42" s="114"/>
      <c r="CE42" s="103">
        <f t="shared" si="95"/>
        <v>1548.2309657337241</v>
      </c>
      <c r="CF42" s="103">
        <f t="shared" si="51"/>
        <v>85.825800593734215</v>
      </c>
      <c r="CG42" s="103">
        <f t="shared" si="52"/>
        <v>239.3225347187132</v>
      </c>
      <c r="CH42" s="45">
        <f t="shared" si="53"/>
        <v>1873.3793010461716</v>
      </c>
      <c r="CI42" s="113">
        <f t="shared" si="54"/>
        <v>1868.5059012440831</v>
      </c>
      <c r="CJ42" s="114"/>
      <c r="CK42" s="103">
        <f t="shared" si="96"/>
        <v>1548.2309657337241</v>
      </c>
      <c r="CL42" s="103">
        <f t="shared" si="55"/>
        <v>85.825800593734215</v>
      </c>
      <c r="CM42" s="103">
        <f t="shared" si="56"/>
        <v>234.44913491662459</v>
      </c>
      <c r="CN42" s="45">
        <f t="shared" si="57"/>
        <v>1868.5059012440829</v>
      </c>
      <c r="CO42" s="113">
        <f t="shared" si="58"/>
        <v>1876.3183679107499</v>
      </c>
      <c r="CP42" s="114"/>
      <c r="CQ42" s="44">
        <f t="shared" si="97"/>
        <v>1548.2309657337241</v>
      </c>
      <c r="CR42" s="44">
        <f t="shared" si="59"/>
        <v>85.825800593734215</v>
      </c>
      <c r="CS42" s="44">
        <f t="shared" si="60"/>
        <v>242.26160158329122</v>
      </c>
      <c r="CT42" s="45">
        <f t="shared" si="61"/>
        <v>1876.3183679107497</v>
      </c>
      <c r="CU42" s="45" t="e">
        <f>#REF!+#REF!+#REF!</f>
        <v>#REF!</v>
      </c>
      <c r="CV42" s="113">
        <f t="shared" si="62"/>
        <v>1870.7380345774163</v>
      </c>
      <c r="CW42" s="114"/>
      <c r="CX42" s="44">
        <f t="shared" si="98"/>
        <v>1548.2309657337241</v>
      </c>
      <c r="CY42" s="44">
        <f t="shared" si="63"/>
        <v>85.825800593734215</v>
      </c>
      <c r="CZ42" s="44">
        <f t="shared" si="64"/>
        <v>236.68126824995792</v>
      </c>
      <c r="DA42" s="45">
        <f t="shared" si="65"/>
        <v>1870.7380345774163</v>
      </c>
      <c r="DB42" s="126">
        <f t="shared" si="66"/>
        <v>1884.130834577416</v>
      </c>
      <c r="DC42" s="127"/>
      <c r="DD42" s="103">
        <f t="shared" si="99"/>
        <v>1548.2309657337241</v>
      </c>
      <c r="DE42" s="103">
        <f t="shared" si="67"/>
        <v>85.825800593734215</v>
      </c>
      <c r="DF42" s="103">
        <f t="shared" si="68"/>
        <v>250.07406824995792</v>
      </c>
      <c r="DG42" s="45">
        <f t="shared" si="69"/>
        <v>1884.1308345774164</v>
      </c>
      <c r="DH42" s="113">
        <f t="shared" si="70"/>
        <v>1744.8601937066062</v>
      </c>
      <c r="DI42" s="114"/>
      <c r="DJ42" s="103">
        <f t="shared" si="100"/>
        <v>1548.2309657337241</v>
      </c>
      <c r="DK42" s="103">
        <f t="shared" si="71"/>
        <v>85.825800593734215</v>
      </c>
      <c r="DL42" s="103">
        <f t="shared" si="72"/>
        <v>110.80342737914773</v>
      </c>
      <c r="DM42" s="44">
        <f t="shared" si="73"/>
        <v>1744.860193706606</v>
      </c>
      <c r="DN42" s="115">
        <f t="shared" si="74"/>
        <v>1836.5491010461715</v>
      </c>
      <c r="DO42" s="116"/>
      <c r="DP42" s="105">
        <f t="shared" si="75"/>
        <v>1548.2309657337241</v>
      </c>
      <c r="DQ42" s="105">
        <f t="shared" si="76"/>
        <v>85.825800593734215</v>
      </c>
      <c r="DR42" s="105">
        <f t="shared" si="1"/>
        <v>202.49233471871321</v>
      </c>
      <c r="DS42" s="115">
        <f t="shared" si="77"/>
        <v>1852.174034379505</v>
      </c>
      <c r="DT42" s="116"/>
      <c r="DU42" s="105">
        <f t="shared" si="78"/>
        <v>1548.2309657337241</v>
      </c>
      <c r="DV42" s="105">
        <f t="shared" si="79"/>
        <v>85.825800593734215</v>
      </c>
      <c r="DW42" s="105">
        <f t="shared" si="2"/>
        <v>218.11726805204654</v>
      </c>
      <c r="DX42" s="115">
        <f t="shared" si="80"/>
        <v>1752.9554337857708</v>
      </c>
      <c r="DY42" s="116"/>
      <c r="DZ42" s="106">
        <f t="shared" si="81"/>
        <v>1548.2309657337241</v>
      </c>
      <c r="EA42" s="106">
        <f t="shared" si="82"/>
        <v>85.825800593734215</v>
      </c>
      <c r="EB42" s="106">
        <f t="shared" si="3"/>
        <v>118.89866745831229</v>
      </c>
    </row>
    <row r="43" spans="1:132" ht="30">
      <c r="A43" s="47" t="s">
        <v>51</v>
      </c>
      <c r="B43" s="1">
        <v>646768</v>
      </c>
      <c r="C43" s="50" t="s">
        <v>68</v>
      </c>
      <c r="D43" s="55">
        <v>28</v>
      </c>
      <c r="E43" s="67">
        <f t="shared" si="4"/>
        <v>0.93333333333333335</v>
      </c>
      <c r="F43" s="113">
        <f t="shared" si="83"/>
        <v>1213.7505974717772</v>
      </c>
      <c r="G43" s="114"/>
      <c r="H43" s="103">
        <f t="shared" si="101"/>
        <v>710.66339410728335</v>
      </c>
      <c r="I43" s="103">
        <f t="shared" si="102"/>
        <v>85.825800593734215</v>
      </c>
      <c r="J43" s="103">
        <f t="shared" si="5"/>
        <v>417.26140277075979</v>
      </c>
      <c r="K43" s="40">
        <f t="shared" si="6"/>
        <v>1213.7505974717774</v>
      </c>
      <c r="L43" s="85">
        <f t="shared" si="7"/>
        <v>973.7211292218193</v>
      </c>
      <c r="M43" s="37"/>
      <c r="N43" s="103">
        <f t="shared" si="84"/>
        <v>710.66339410728335</v>
      </c>
      <c r="O43" s="103">
        <f t="shared" si="8"/>
        <v>85.825800593734215</v>
      </c>
      <c r="P43" s="103">
        <f t="shared" si="9"/>
        <v>177.23193452080179</v>
      </c>
      <c r="Q43" s="44">
        <f t="shared" si="10"/>
        <v>973.72112922181941</v>
      </c>
      <c r="R43" s="45" t="e">
        <f>#REF!+#REF!+#REF!</f>
        <v>#REF!</v>
      </c>
      <c r="S43" s="113">
        <f t="shared" si="11"/>
        <v>913.15572882599645</v>
      </c>
      <c r="T43" s="114"/>
      <c r="U43" s="103">
        <f t="shared" si="85"/>
        <v>710.66339410728335</v>
      </c>
      <c r="V43" s="103">
        <f t="shared" si="12"/>
        <v>85.825800593734215</v>
      </c>
      <c r="W43" s="103">
        <f t="shared" si="13"/>
        <v>116.66653412497895</v>
      </c>
      <c r="X43" s="45">
        <f t="shared" si="14"/>
        <v>913.15572882599645</v>
      </c>
      <c r="Y43" s="129">
        <f t="shared" si="15"/>
        <v>979.30146255515274</v>
      </c>
      <c r="Z43" s="130"/>
      <c r="AA43" s="104">
        <f t="shared" si="86"/>
        <v>710.66339410728335</v>
      </c>
      <c r="AB43" s="103">
        <f t="shared" si="16"/>
        <v>85.825800593734215</v>
      </c>
      <c r="AC43" s="103">
        <f t="shared" si="17"/>
        <v>182.81226785413509</v>
      </c>
      <c r="AD43" s="45">
        <f t="shared" si="18"/>
        <v>979.30146255515263</v>
      </c>
      <c r="AE43" s="129">
        <f t="shared" si="19"/>
        <v>984.88179588848595</v>
      </c>
      <c r="AF43" s="130"/>
      <c r="AG43" s="103">
        <f t="shared" si="87"/>
        <v>710.66339410728335</v>
      </c>
      <c r="AH43" s="103">
        <f t="shared" si="20"/>
        <v>85.825800593734215</v>
      </c>
      <c r="AI43" s="103">
        <f t="shared" si="21"/>
        <v>188.39260118746841</v>
      </c>
      <c r="AJ43" s="45">
        <f t="shared" si="22"/>
        <v>984.88179588848595</v>
      </c>
      <c r="AK43" s="129">
        <f t="shared" si="23"/>
        <v>973.7211292218193</v>
      </c>
      <c r="AL43" s="130"/>
      <c r="AM43" s="103">
        <f t="shared" si="88"/>
        <v>710.66339410728335</v>
      </c>
      <c r="AN43" s="103">
        <f t="shared" si="24"/>
        <v>85.825800593734215</v>
      </c>
      <c r="AO43" s="103">
        <f t="shared" si="25"/>
        <v>177.23193452080179</v>
      </c>
      <c r="AP43" s="45">
        <f t="shared" si="26"/>
        <v>973.72112922181941</v>
      </c>
      <c r="AQ43" s="129">
        <f t="shared" si="27"/>
        <v>885.66319529475163</v>
      </c>
      <c r="AR43" s="130"/>
      <c r="AS43" s="44">
        <f t="shared" si="89"/>
        <v>710.66339410728335</v>
      </c>
      <c r="AT43" s="44">
        <f t="shared" si="28"/>
        <v>85.825800593734215</v>
      </c>
      <c r="AU43" s="44">
        <f t="shared" si="29"/>
        <v>89.17400059373422</v>
      </c>
      <c r="AV43" s="45">
        <f t="shared" si="30"/>
        <v>885.66319529475186</v>
      </c>
      <c r="AW43" s="45" t="e">
        <f>#REF!+#REF!+#REF!</f>
        <v>#REF!</v>
      </c>
      <c r="AX43" s="129">
        <f t="shared" si="31"/>
        <v>979.30146255515274</v>
      </c>
      <c r="AY43" s="130"/>
      <c r="AZ43" s="44">
        <f t="shared" si="90"/>
        <v>710.66339410728335</v>
      </c>
      <c r="BA43" s="44">
        <f t="shared" si="32"/>
        <v>85.825800593734215</v>
      </c>
      <c r="BB43" s="44">
        <f t="shared" si="33"/>
        <v>182.81226785413509</v>
      </c>
      <c r="BC43" s="45">
        <f t="shared" si="34"/>
        <v>979.30146255515263</v>
      </c>
      <c r="BD43" s="129">
        <f t="shared" si="35"/>
        <v>1162.1137304092877</v>
      </c>
      <c r="BE43" s="130"/>
      <c r="BF43" s="44">
        <f t="shared" si="91"/>
        <v>710.66339410728335</v>
      </c>
      <c r="BG43" s="44">
        <f t="shared" si="36"/>
        <v>85.825800593734215</v>
      </c>
      <c r="BH43" s="44">
        <f t="shared" si="37"/>
        <v>365.62453570827017</v>
      </c>
      <c r="BI43" s="45">
        <f t="shared" si="38"/>
        <v>1162.1137304092877</v>
      </c>
      <c r="BJ43" s="129">
        <f t="shared" si="39"/>
        <v>914.27179549266316</v>
      </c>
      <c r="BK43" s="130"/>
      <c r="BL43" s="103">
        <f t="shared" si="92"/>
        <v>710.66339410728335</v>
      </c>
      <c r="BM43" s="103">
        <f t="shared" si="40"/>
        <v>85.825800593734215</v>
      </c>
      <c r="BN43" s="103">
        <f t="shared" si="0"/>
        <v>117.78260079164562</v>
      </c>
      <c r="BO43" s="45">
        <f t="shared" si="41"/>
        <v>914.27179549266316</v>
      </c>
      <c r="BP43" s="45" t="e">
        <f>#REF!+#REF!+#REF!</f>
        <v>#REF!</v>
      </c>
      <c r="BQ43" s="113">
        <f t="shared" si="42"/>
        <v>1058.8399962843087</v>
      </c>
      <c r="BR43" s="114"/>
      <c r="BS43" s="44">
        <f t="shared" si="93"/>
        <v>710.66339410728335</v>
      </c>
      <c r="BT43" s="44">
        <f t="shared" si="43"/>
        <v>85.825800593734215</v>
      </c>
      <c r="BU43" s="44">
        <f t="shared" si="44"/>
        <v>262.35080158329123</v>
      </c>
      <c r="BV43" s="45">
        <f t="shared" si="45"/>
        <v>1058.8399962843087</v>
      </c>
      <c r="BW43" s="85">
        <f t="shared" si="46"/>
        <v>1065.5363962843087</v>
      </c>
      <c r="BX43" s="37"/>
      <c r="BY43" s="103">
        <f t="shared" si="94"/>
        <v>710.66339410728335</v>
      </c>
      <c r="BZ43" s="103">
        <f t="shared" si="47"/>
        <v>85.825800593734215</v>
      </c>
      <c r="CA43" s="103">
        <f t="shared" si="48"/>
        <v>269.04720158329121</v>
      </c>
      <c r="CB43" s="45">
        <f t="shared" si="49"/>
        <v>1065.5363962843089</v>
      </c>
      <c r="CC43" s="113">
        <f t="shared" si="50"/>
        <v>1035.8117294197307</v>
      </c>
      <c r="CD43" s="114"/>
      <c r="CE43" s="103">
        <f t="shared" si="95"/>
        <v>710.66339410728335</v>
      </c>
      <c r="CF43" s="103">
        <f t="shared" si="51"/>
        <v>85.825800593734215</v>
      </c>
      <c r="CG43" s="103">
        <f t="shared" si="52"/>
        <v>239.3225347187132</v>
      </c>
      <c r="CH43" s="45">
        <f t="shared" si="53"/>
        <v>1035.8117294197309</v>
      </c>
      <c r="CI43" s="113">
        <f t="shared" si="54"/>
        <v>1030.938329617642</v>
      </c>
      <c r="CJ43" s="114"/>
      <c r="CK43" s="103">
        <f t="shared" si="96"/>
        <v>710.66339410728335</v>
      </c>
      <c r="CL43" s="103">
        <f t="shared" si="55"/>
        <v>85.825800593734215</v>
      </c>
      <c r="CM43" s="103">
        <f t="shared" si="56"/>
        <v>234.44913491662459</v>
      </c>
      <c r="CN43" s="45">
        <f t="shared" si="57"/>
        <v>1030.938329617642</v>
      </c>
      <c r="CO43" s="113">
        <f t="shared" si="58"/>
        <v>1038.7507962843088</v>
      </c>
      <c r="CP43" s="114"/>
      <c r="CQ43" s="44">
        <f t="shared" si="97"/>
        <v>710.66339410728335</v>
      </c>
      <c r="CR43" s="44">
        <f t="shared" si="59"/>
        <v>85.825800593734215</v>
      </c>
      <c r="CS43" s="44">
        <f t="shared" si="60"/>
        <v>242.26160158329122</v>
      </c>
      <c r="CT43" s="45">
        <f t="shared" si="61"/>
        <v>1038.7507962843088</v>
      </c>
      <c r="CU43" s="45" t="e">
        <f>#REF!+#REF!+#REF!</f>
        <v>#REF!</v>
      </c>
      <c r="CV43" s="113">
        <f t="shared" si="62"/>
        <v>1033.1704629509754</v>
      </c>
      <c r="CW43" s="114"/>
      <c r="CX43" s="44">
        <f t="shared" si="98"/>
        <v>710.66339410728335</v>
      </c>
      <c r="CY43" s="44">
        <f t="shared" si="63"/>
        <v>85.825800593734215</v>
      </c>
      <c r="CZ43" s="44">
        <f t="shared" si="64"/>
        <v>236.68126824995792</v>
      </c>
      <c r="DA43" s="45">
        <f t="shared" si="65"/>
        <v>1033.1704629509754</v>
      </c>
      <c r="DB43" s="126">
        <f t="shared" si="66"/>
        <v>1046.5632629509755</v>
      </c>
      <c r="DC43" s="127"/>
      <c r="DD43" s="103">
        <f t="shared" si="99"/>
        <v>710.66339410728335</v>
      </c>
      <c r="DE43" s="103">
        <f t="shared" si="67"/>
        <v>85.825800593734215</v>
      </c>
      <c r="DF43" s="103">
        <f t="shared" si="68"/>
        <v>250.07406824995792</v>
      </c>
      <c r="DG43" s="45">
        <f t="shared" si="69"/>
        <v>1046.5632629509755</v>
      </c>
      <c r="DH43" s="113">
        <f t="shared" si="70"/>
        <v>907.29262208016519</v>
      </c>
      <c r="DI43" s="114"/>
      <c r="DJ43" s="103">
        <f t="shared" si="100"/>
        <v>710.66339410728335</v>
      </c>
      <c r="DK43" s="103">
        <f t="shared" si="71"/>
        <v>85.825800593734215</v>
      </c>
      <c r="DL43" s="103">
        <f t="shared" si="72"/>
        <v>110.80342737914773</v>
      </c>
      <c r="DM43" s="44">
        <f t="shared" si="73"/>
        <v>907.2926220801653</v>
      </c>
      <c r="DN43" s="115">
        <f t="shared" si="74"/>
        <v>998.98152941973069</v>
      </c>
      <c r="DO43" s="116"/>
      <c r="DP43" s="105">
        <f t="shared" si="75"/>
        <v>710.66339410728335</v>
      </c>
      <c r="DQ43" s="105">
        <f t="shared" si="76"/>
        <v>85.825800593734215</v>
      </c>
      <c r="DR43" s="105">
        <f t="shared" si="1"/>
        <v>202.49233471871321</v>
      </c>
      <c r="DS43" s="115">
        <f t="shared" si="77"/>
        <v>1014.6064627530641</v>
      </c>
      <c r="DT43" s="116"/>
      <c r="DU43" s="105">
        <f t="shared" si="78"/>
        <v>710.66339410728335</v>
      </c>
      <c r="DV43" s="105">
        <f t="shared" si="79"/>
        <v>85.825800593734215</v>
      </c>
      <c r="DW43" s="105">
        <f t="shared" si="2"/>
        <v>218.11726805204654</v>
      </c>
      <c r="DX43" s="115">
        <f t="shared" si="80"/>
        <v>915.38786215932987</v>
      </c>
      <c r="DY43" s="116"/>
      <c r="DZ43" s="106">
        <f t="shared" si="81"/>
        <v>710.66339410728335</v>
      </c>
      <c r="EA43" s="106">
        <f t="shared" si="82"/>
        <v>85.825800593734215</v>
      </c>
      <c r="EB43" s="106">
        <f t="shared" si="3"/>
        <v>118.89866745831229</v>
      </c>
    </row>
    <row r="44" spans="1:132">
      <c r="A44" s="48"/>
      <c r="B44" s="1">
        <v>646768</v>
      </c>
      <c r="C44" s="50" t="s">
        <v>69</v>
      </c>
      <c r="D44" s="55">
        <v>43</v>
      </c>
      <c r="E44" s="67">
        <f t="shared" si="4"/>
        <v>1.4333333333333333</v>
      </c>
      <c r="F44" s="113">
        <f t="shared" si="83"/>
        <v>1594.4631300292504</v>
      </c>
      <c r="G44" s="114"/>
      <c r="H44" s="103">
        <f t="shared" si="101"/>
        <v>1091.3759266647567</v>
      </c>
      <c r="I44" s="103">
        <f t="shared" si="102"/>
        <v>85.825800593734215</v>
      </c>
      <c r="J44" s="103">
        <f t="shared" si="5"/>
        <v>417.26140277075979</v>
      </c>
      <c r="K44" s="40">
        <f t="shared" si="6"/>
        <v>1594.4631300292506</v>
      </c>
      <c r="L44" s="85">
        <f t="shared" si="7"/>
        <v>1354.4336617792924</v>
      </c>
      <c r="M44" s="37"/>
      <c r="N44" s="103">
        <f t="shared" si="84"/>
        <v>1091.3759266647567</v>
      </c>
      <c r="O44" s="103">
        <f t="shared" si="8"/>
        <v>85.825800593734215</v>
      </c>
      <c r="P44" s="103">
        <f t="shared" si="9"/>
        <v>177.23193452080179</v>
      </c>
      <c r="Q44" s="44">
        <f t="shared" si="10"/>
        <v>1354.4336617792926</v>
      </c>
      <c r="R44" s="45" t="e">
        <f>#REF!+#REF!+#REF!</f>
        <v>#REF!</v>
      </c>
      <c r="S44" s="113">
        <f t="shared" si="11"/>
        <v>1293.8682613834699</v>
      </c>
      <c r="T44" s="114"/>
      <c r="U44" s="103">
        <f t="shared" si="85"/>
        <v>1091.3759266647567</v>
      </c>
      <c r="V44" s="103">
        <f t="shared" si="12"/>
        <v>85.825800593734215</v>
      </c>
      <c r="W44" s="103">
        <f t="shared" si="13"/>
        <v>116.66653412497895</v>
      </c>
      <c r="X44" s="45">
        <f t="shared" si="14"/>
        <v>1293.8682613834699</v>
      </c>
      <c r="Y44" s="129">
        <f t="shared" si="15"/>
        <v>1360.0139951126257</v>
      </c>
      <c r="Z44" s="130"/>
      <c r="AA44" s="104">
        <f t="shared" si="86"/>
        <v>1091.3759266647567</v>
      </c>
      <c r="AB44" s="103">
        <f t="shared" si="16"/>
        <v>85.825800593734215</v>
      </c>
      <c r="AC44" s="103">
        <f t="shared" si="17"/>
        <v>182.81226785413509</v>
      </c>
      <c r="AD44" s="45">
        <f t="shared" si="18"/>
        <v>1360.0139951126259</v>
      </c>
      <c r="AE44" s="129">
        <f t="shared" si="19"/>
        <v>1365.594328445959</v>
      </c>
      <c r="AF44" s="130"/>
      <c r="AG44" s="103">
        <f t="shared" si="87"/>
        <v>1091.3759266647567</v>
      </c>
      <c r="AH44" s="103">
        <f t="shared" si="20"/>
        <v>85.825800593734215</v>
      </c>
      <c r="AI44" s="103">
        <f t="shared" si="21"/>
        <v>188.39260118746841</v>
      </c>
      <c r="AJ44" s="45">
        <f t="shared" si="22"/>
        <v>1365.5943284459593</v>
      </c>
      <c r="AK44" s="129">
        <f t="shared" si="23"/>
        <v>1354.4336617792924</v>
      </c>
      <c r="AL44" s="130"/>
      <c r="AM44" s="103">
        <f t="shared" si="88"/>
        <v>1091.3759266647567</v>
      </c>
      <c r="AN44" s="103">
        <f t="shared" si="24"/>
        <v>85.825800593734215</v>
      </c>
      <c r="AO44" s="103">
        <f t="shared" si="25"/>
        <v>177.23193452080179</v>
      </c>
      <c r="AP44" s="45">
        <f t="shared" si="26"/>
        <v>1354.4336617792926</v>
      </c>
      <c r="AQ44" s="129">
        <f t="shared" si="27"/>
        <v>1266.3757278522248</v>
      </c>
      <c r="AR44" s="130"/>
      <c r="AS44" s="44">
        <f t="shared" si="89"/>
        <v>1091.3759266647567</v>
      </c>
      <c r="AT44" s="44">
        <f t="shared" si="28"/>
        <v>85.825800593734215</v>
      </c>
      <c r="AU44" s="44">
        <f t="shared" si="29"/>
        <v>89.17400059373422</v>
      </c>
      <c r="AV44" s="45">
        <f t="shared" si="30"/>
        <v>1266.3757278522251</v>
      </c>
      <c r="AW44" s="45" t="e">
        <f>#REF!+#REF!+#REF!</f>
        <v>#REF!</v>
      </c>
      <c r="AX44" s="129">
        <f t="shared" si="31"/>
        <v>1360.0139951126257</v>
      </c>
      <c r="AY44" s="130"/>
      <c r="AZ44" s="44">
        <f t="shared" si="90"/>
        <v>1091.3759266647567</v>
      </c>
      <c r="BA44" s="44">
        <f t="shared" si="32"/>
        <v>85.825800593734215</v>
      </c>
      <c r="BB44" s="44">
        <f t="shared" si="33"/>
        <v>182.81226785413509</v>
      </c>
      <c r="BC44" s="45">
        <f t="shared" si="34"/>
        <v>1360.0139951126259</v>
      </c>
      <c r="BD44" s="129">
        <f t="shared" si="35"/>
        <v>1542.8262629667609</v>
      </c>
      <c r="BE44" s="130"/>
      <c r="BF44" s="44">
        <f t="shared" si="91"/>
        <v>1091.3759266647567</v>
      </c>
      <c r="BG44" s="44">
        <f t="shared" si="36"/>
        <v>85.825800593734215</v>
      </c>
      <c r="BH44" s="44">
        <f t="shared" si="37"/>
        <v>365.62453570827017</v>
      </c>
      <c r="BI44" s="45">
        <f t="shared" si="38"/>
        <v>1542.8262629667611</v>
      </c>
      <c r="BJ44" s="129">
        <f t="shared" si="39"/>
        <v>1294.9843280501364</v>
      </c>
      <c r="BK44" s="130"/>
      <c r="BL44" s="103">
        <f t="shared" si="92"/>
        <v>1091.3759266647567</v>
      </c>
      <c r="BM44" s="103">
        <f t="shared" si="40"/>
        <v>85.825800593734215</v>
      </c>
      <c r="BN44" s="103">
        <f t="shared" si="0"/>
        <v>117.78260079164562</v>
      </c>
      <c r="BO44" s="45">
        <f t="shared" si="41"/>
        <v>1294.9843280501366</v>
      </c>
      <c r="BP44" s="45" t="e">
        <f>#REF!+#REF!+#REF!</f>
        <v>#REF!</v>
      </c>
      <c r="BQ44" s="113">
        <f t="shared" si="42"/>
        <v>1439.5525288417821</v>
      </c>
      <c r="BR44" s="114"/>
      <c r="BS44" s="44">
        <f t="shared" si="93"/>
        <v>1091.3759266647567</v>
      </c>
      <c r="BT44" s="44">
        <f t="shared" si="43"/>
        <v>85.825800593734215</v>
      </c>
      <c r="BU44" s="44">
        <f t="shared" si="44"/>
        <v>262.35080158329123</v>
      </c>
      <c r="BV44" s="45">
        <f t="shared" si="45"/>
        <v>1439.5525288417821</v>
      </c>
      <c r="BW44" s="85">
        <f t="shared" si="46"/>
        <v>1446.2489288417819</v>
      </c>
      <c r="BX44" s="37"/>
      <c r="BY44" s="103">
        <f t="shared" si="94"/>
        <v>1091.3759266647567</v>
      </c>
      <c r="BZ44" s="103">
        <f t="shared" si="47"/>
        <v>85.825800593734215</v>
      </c>
      <c r="CA44" s="103">
        <f t="shared" si="48"/>
        <v>269.04720158329121</v>
      </c>
      <c r="CB44" s="45">
        <f t="shared" si="49"/>
        <v>1446.2489288417821</v>
      </c>
      <c r="CC44" s="113">
        <f t="shared" si="50"/>
        <v>1416.5242619772039</v>
      </c>
      <c r="CD44" s="114"/>
      <c r="CE44" s="103">
        <f t="shared" si="95"/>
        <v>1091.3759266647567</v>
      </c>
      <c r="CF44" s="103">
        <f t="shared" si="51"/>
        <v>85.825800593734215</v>
      </c>
      <c r="CG44" s="103">
        <f t="shared" si="52"/>
        <v>239.3225347187132</v>
      </c>
      <c r="CH44" s="45">
        <f t="shared" si="53"/>
        <v>1416.5242619772041</v>
      </c>
      <c r="CI44" s="113">
        <f t="shared" si="54"/>
        <v>1411.6508621751152</v>
      </c>
      <c r="CJ44" s="114"/>
      <c r="CK44" s="103">
        <f t="shared" si="96"/>
        <v>1091.3759266647567</v>
      </c>
      <c r="CL44" s="103">
        <f t="shared" si="55"/>
        <v>85.825800593734215</v>
      </c>
      <c r="CM44" s="103">
        <f t="shared" si="56"/>
        <v>234.44913491662459</v>
      </c>
      <c r="CN44" s="45">
        <f t="shared" si="57"/>
        <v>1411.6508621751154</v>
      </c>
      <c r="CO44" s="113">
        <f t="shared" si="58"/>
        <v>1419.463328841782</v>
      </c>
      <c r="CP44" s="114"/>
      <c r="CQ44" s="44">
        <f t="shared" si="97"/>
        <v>1091.3759266647567</v>
      </c>
      <c r="CR44" s="44">
        <f t="shared" si="59"/>
        <v>85.825800593734215</v>
      </c>
      <c r="CS44" s="44">
        <f t="shared" si="60"/>
        <v>242.26160158329122</v>
      </c>
      <c r="CT44" s="45">
        <f t="shared" si="61"/>
        <v>1419.4633288417822</v>
      </c>
      <c r="CU44" s="45" t="e">
        <f>#REF!+#REF!+#REF!</f>
        <v>#REF!</v>
      </c>
      <c r="CV44" s="113">
        <f t="shared" si="62"/>
        <v>1413.8829955084486</v>
      </c>
      <c r="CW44" s="114"/>
      <c r="CX44" s="44">
        <f t="shared" si="98"/>
        <v>1091.3759266647567</v>
      </c>
      <c r="CY44" s="44">
        <f t="shared" si="63"/>
        <v>85.825800593734215</v>
      </c>
      <c r="CZ44" s="44">
        <f t="shared" si="64"/>
        <v>236.68126824995792</v>
      </c>
      <c r="DA44" s="45">
        <f t="shared" si="65"/>
        <v>1413.8829955084489</v>
      </c>
      <c r="DB44" s="126">
        <f t="shared" si="66"/>
        <v>1427.2757955084487</v>
      </c>
      <c r="DC44" s="127"/>
      <c r="DD44" s="103">
        <f t="shared" si="99"/>
        <v>1091.3759266647567</v>
      </c>
      <c r="DE44" s="103">
        <f t="shared" si="67"/>
        <v>85.825800593734215</v>
      </c>
      <c r="DF44" s="103">
        <f t="shared" si="68"/>
        <v>250.07406824995792</v>
      </c>
      <c r="DG44" s="45">
        <f t="shared" si="69"/>
        <v>1427.2757955084489</v>
      </c>
      <c r="DH44" s="113">
        <f t="shared" si="70"/>
        <v>1288.0051546376385</v>
      </c>
      <c r="DI44" s="114"/>
      <c r="DJ44" s="103">
        <f t="shared" si="100"/>
        <v>1091.3759266647567</v>
      </c>
      <c r="DK44" s="103">
        <f t="shared" si="71"/>
        <v>85.825800593734215</v>
      </c>
      <c r="DL44" s="103">
        <f t="shared" si="72"/>
        <v>110.80342737914773</v>
      </c>
      <c r="DM44" s="44">
        <f t="shared" si="73"/>
        <v>1288.0051546376385</v>
      </c>
      <c r="DN44" s="115">
        <f t="shared" si="74"/>
        <v>1379.694061977204</v>
      </c>
      <c r="DO44" s="116"/>
      <c r="DP44" s="105">
        <f t="shared" si="75"/>
        <v>1091.3759266647567</v>
      </c>
      <c r="DQ44" s="105">
        <f t="shared" si="76"/>
        <v>85.825800593734215</v>
      </c>
      <c r="DR44" s="105">
        <f t="shared" si="1"/>
        <v>202.49233471871321</v>
      </c>
      <c r="DS44" s="115">
        <f t="shared" si="77"/>
        <v>1395.318995310537</v>
      </c>
      <c r="DT44" s="116"/>
      <c r="DU44" s="105">
        <f t="shared" si="78"/>
        <v>1091.3759266647567</v>
      </c>
      <c r="DV44" s="105">
        <f t="shared" si="79"/>
        <v>85.825800593734215</v>
      </c>
      <c r="DW44" s="105">
        <f t="shared" si="2"/>
        <v>218.11726805204654</v>
      </c>
      <c r="DX44" s="115">
        <f t="shared" si="80"/>
        <v>1296.1003947168028</v>
      </c>
      <c r="DY44" s="116"/>
      <c r="DZ44" s="106">
        <f t="shared" si="81"/>
        <v>1091.3759266647567</v>
      </c>
      <c r="EA44" s="106">
        <f t="shared" si="82"/>
        <v>85.825800593734215</v>
      </c>
      <c r="EB44" s="106">
        <f t="shared" si="3"/>
        <v>118.89866745831229</v>
      </c>
    </row>
    <row r="45" spans="1:132">
      <c r="A45" s="48"/>
      <c r="B45" s="1">
        <v>646768</v>
      </c>
      <c r="C45" s="50" t="s">
        <v>70</v>
      </c>
      <c r="D45" s="55">
        <v>43</v>
      </c>
      <c r="E45" s="67">
        <f t="shared" si="4"/>
        <v>1.4333333333333333</v>
      </c>
      <c r="F45" s="113">
        <f t="shared" si="83"/>
        <v>1594.4631300292504</v>
      </c>
      <c r="G45" s="114"/>
      <c r="H45" s="103">
        <f t="shared" si="101"/>
        <v>1091.3759266647567</v>
      </c>
      <c r="I45" s="103">
        <f t="shared" si="102"/>
        <v>85.825800593734215</v>
      </c>
      <c r="J45" s="103">
        <f t="shared" si="5"/>
        <v>417.26140277075979</v>
      </c>
      <c r="K45" s="40">
        <f t="shared" si="6"/>
        <v>1594.4631300292506</v>
      </c>
      <c r="L45" s="85">
        <f t="shared" si="7"/>
        <v>1354.4336617792924</v>
      </c>
      <c r="M45" s="37"/>
      <c r="N45" s="103">
        <f t="shared" si="84"/>
        <v>1091.3759266647567</v>
      </c>
      <c r="O45" s="103">
        <f t="shared" si="8"/>
        <v>85.825800593734215</v>
      </c>
      <c r="P45" s="103">
        <f t="shared" si="9"/>
        <v>177.23193452080179</v>
      </c>
      <c r="Q45" s="44">
        <f t="shared" si="10"/>
        <v>1354.4336617792926</v>
      </c>
      <c r="R45" s="45" t="e">
        <f>#REF!+#REF!+#REF!</f>
        <v>#REF!</v>
      </c>
      <c r="S45" s="113">
        <f t="shared" si="11"/>
        <v>1293.8682613834699</v>
      </c>
      <c r="T45" s="114"/>
      <c r="U45" s="103">
        <f t="shared" si="85"/>
        <v>1091.3759266647567</v>
      </c>
      <c r="V45" s="103">
        <f t="shared" si="12"/>
        <v>85.825800593734215</v>
      </c>
      <c r="W45" s="103">
        <f t="shared" si="13"/>
        <v>116.66653412497895</v>
      </c>
      <c r="X45" s="45">
        <f t="shared" si="14"/>
        <v>1293.8682613834699</v>
      </c>
      <c r="Y45" s="129">
        <f t="shared" si="15"/>
        <v>1360.0139951126257</v>
      </c>
      <c r="Z45" s="130"/>
      <c r="AA45" s="104">
        <f t="shared" si="86"/>
        <v>1091.3759266647567</v>
      </c>
      <c r="AB45" s="103">
        <f t="shared" si="16"/>
        <v>85.825800593734215</v>
      </c>
      <c r="AC45" s="103">
        <f t="shared" si="17"/>
        <v>182.81226785413509</v>
      </c>
      <c r="AD45" s="45">
        <f t="shared" si="18"/>
        <v>1360.0139951126259</v>
      </c>
      <c r="AE45" s="129">
        <f t="shared" si="19"/>
        <v>1365.594328445959</v>
      </c>
      <c r="AF45" s="130"/>
      <c r="AG45" s="103">
        <f t="shared" si="87"/>
        <v>1091.3759266647567</v>
      </c>
      <c r="AH45" s="103">
        <f t="shared" si="20"/>
        <v>85.825800593734215</v>
      </c>
      <c r="AI45" s="103">
        <f t="shared" si="21"/>
        <v>188.39260118746841</v>
      </c>
      <c r="AJ45" s="45">
        <f t="shared" si="22"/>
        <v>1365.5943284459593</v>
      </c>
      <c r="AK45" s="129">
        <f t="shared" si="23"/>
        <v>1354.4336617792924</v>
      </c>
      <c r="AL45" s="130"/>
      <c r="AM45" s="103">
        <f t="shared" si="88"/>
        <v>1091.3759266647567</v>
      </c>
      <c r="AN45" s="103">
        <f t="shared" si="24"/>
        <v>85.825800593734215</v>
      </c>
      <c r="AO45" s="103">
        <f t="shared" si="25"/>
        <v>177.23193452080179</v>
      </c>
      <c r="AP45" s="45">
        <f t="shared" si="26"/>
        <v>1354.4336617792926</v>
      </c>
      <c r="AQ45" s="129">
        <f t="shared" si="27"/>
        <v>1266.3757278522248</v>
      </c>
      <c r="AR45" s="130"/>
      <c r="AS45" s="44">
        <f t="shared" si="89"/>
        <v>1091.3759266647567</v>
      </c>
      <c r="AT45" s="44">
        <f t="shared" si="28"/>
        <v>85.825800593734215</v>
      </c>
      <c r="AU45" s="44">
        <f t="shared" si="29"/>
        <v>89.17400059373422</v>
      </c>
      <c r="AV45" s="45">
        <f t="shared" si="30"/>
        <v>1266.3757278522251</v>
      </c>
      <c r="AW45" s="45" t="e">
        <f>#REF!+#REF!+#REF!</f>
        <v>#REF!</v>
      </c>
      <c r="AX45" s="129">
        <f t="shared" si="31"/>
        <v>1360.0139951126257</v>
      </c>
      <c r="AY45" s="130"/>
      <c r="AZ45" s="44">
        <f t="shared" si="90"/>
        <v>1091.3759266647567</v>
      </c>
      <c r="BA45" s="44">
        <f t="shared" si="32"/>
        <v>85.825800593734215</v>
      </c>
      <c r="BB45" s="44">
        <f t="shared" si="33"/>
        <v>182.81226785413509</v>
      </c>
      <c r="BC45" s="45">
        <f t="shared" si="34"/>
        <v>1360.0139951126259</v>
      </c>
      <c r="BD45" s="129">
        <f t="shared" si="35"/>
        <v>1542.8262629667609</v>
      </c>
      <c r="BE45" s="130"/>
      <c r="BF45" s="44">
        <f t="shared" si="91"/>
        <v>1091.3759266647567</v>
      </c>
      <c r="BG45" s="44">
        <f t="shared" si="36"/>
        <v>85.825800593734215</v>
      </c>
      <c r="BH45" s="44">
        <f t="shared" si="37"/>
        <v>365.62453570827017</v>
      </c>
      <c r="BI45" s="45">
        <f t="shared" si="38"/>
        <v>1542.8262629667611</v>
      </c>
      <c r="BJ45" s="129">
        <f t="shared" si="39"/>
        <v>1294.9843280501364</v>
      </c>
      <c r="BK45" s="130"/>
      <c r="BL45" s="103">
        <f t="shared" si="92"/>
        <v>1091.3759266647567</v>
      </c>
      <c r="BM45" s="103">
        <f t="shared" si="40"/>
        <v>85.825800593734215</v>
      </c>
      <c r="BN45" s="103">
        <f t="shared" si="0"/>
        <v>117.78260079164562</v>
      </c>
      <c r="BO45" s="45">
        <f t="shared" si="41"/>
        <v>1294.9843280501366</v>
      </c>
      <c r="BP45" s="45" t="e">
        <f>#REF!+#REF!+#REF!</f>
        <v>#REF!</v>
      </c>
      <c r="BQ45" s="113">
        <f t="shared" si="42"/>
        <v>1439.5525288417821</v>
      </c>
      <c r="BR45" s="114"/>
      <c r="BS45" s="44">
        <f t="shared" si="93"/>
        <v>1091.3759266647567</v>
      </c>
      <c r="BT45" s="44">
        <f t="shared" si="43"/>
        <v>85.825800593734215</v>
      </c>
      <c r="BU45" s="44">
        <f t="shared" si="44"/>
        <v>262.35080158329123</v>
      </c>
      <c r="BV45" s="45">
        <f t="shared" si="45"/>
        <v>1439.5525288417821</v>
      </c>
      <c r="BW45" s="85">
        <f t="shared" si="46"/>
        <v>1446.2489288417819</v>
      </c>
      <c r="BX45" s="37"/>
      <c r="BY45" s="103">
        <f t="shared" si="94"/>
        <v>1091.3759266647567</v>
      </c>
      <c r="BZ45" s="103">
        <f t="shared" si="47"/>
        <v>85.825800593734215</v>
      </c>
      <c r="CA45" s="103">
        <f t="shared" si="48"/>
        <v>269.04720158329121</v>
      </c>
      <c r="CB45" s="45">
        <f t="shared" si="49"/>
        <v>1446.2489288417821</v>
      </c>
      <c r="CC45" s="113">
        <f t="shared" si="50"/>
        <v>1416.5242619772039</v>
      </c>
      <c r="CD45" s="114"/>
      <c r="CE45" s="103">
        <f t="shared" si="95"/>
        <v>1091.3759266647567</v>
      </c>
      <c r="CF45" s="103">
        <f t="shared" si="51"/>
        <v>85.825800593734215</v>
      </c>
      <c r="CG45" s="103">
        <f t="shared" si="52"/>
        <v>239.3225347187132</v>
      </c>
      <c r="CH45" s="45">
        <f t="shared" si="53"/>
        <v>1416.5242619772041</v>
      </c>
      <c r="CI45" s="113">
        <f t="shared" si="54"/>
        <v>1411.6508621751152</v>
      </c>
      <c r="CJ45" s="114"/>
      <c r="CK45" s="103">
        <f t="shared" si="96"/>
        <v>1091.3759266647567</v>
      </c>
      <c r="CL45" s="103">
        <f t="shared" si="55"/>
        <v>85.825800593734215</v>
      </c>
      <c r="CM45" s="103">
        <f t="shared" si="56"/>
        <v>234.44913491662459</v>
      </c>
      <c r="CN45" s="45">
        <f t="shared" si="57"/>
        <v>1411.6508621751154</v>
      </c>
      <c r="CO45" s="113">
        <f t="shared" si="58"/>
        <v>1419.463328841782</v>
      </c>
      <c r="CP45" s="114"/>
      <c r="CQ45" s="44">
        <f t="shared" si="97"/>
        <v>1091.3759266647567</v>
      </c>
      <c r="CR45" s="44">
        <f t="shared" si="59"/>
        <v>85.825800593734215</v>
      </c>
      <c r="CS45" s="44">
        <f t="shared" si="60"/>
        <v>242.26160158329122</v>
      </c>
      <c r="CT45" s="45">
        <f t="shared" si="61"/>
        <v>1419.4633288417822</v>
      </c>
      <c r="CU45" s="45" t="e">
        <f>#REF!+#REF!+#REF!</f>
        <v>#REF!</v>
      </c>
      <c r="CV45" s="113">
        <f t="shared" si="62"/>
        <v>1413.8829955084486</v>
      </c>
      <c r="CW45" s="114"/>
      <c r="CX45" s="44">
        <f t="shared" si="98"/>
        <v>1091.3759266647567</v>
      </c>
      <c r="CY45" s="44">
        <f t="shared" si="63"/>
        <v>85.825800593734215</v>
      </c>
      <c r="CZ45" s="44">
        <f t="shared" si="64"/>
        <v>236.68126824995792</v>
      </c>
      <c r="DA45" s="45">
        <f t="shared" si="65"/>
        <v>1413.8829955084489</v>
      </c>
      <c r="DB45" s="126">
        <f t="shared" si="66"/>
        <v>1427.2757955084487</v>
      </c>
      <c r="DC45" s="127"/>
      <c r="DD45" s="103">
        <f t="shared" si="99"/>
        <v>1091.3759266647567</v>
      </c>
      <c r="DE45" s="103">
        <f t="shared" si="67"/>
        <v>85.825800593734215</v>
      </c>
      <c r="DF45" s="103">
        <f t="shared" si="68"/>
        <v>250.07406824995792</v>
      </c>
      <c r="DG45" s="45">
        <f t="shared" si="69"/>
        <v>1427.2757955084489</v>
      </c>
      <c r="DH45" s="113">
        <f t="shared" si="70"/>
        <v>1288.0051546376385</v>
      </c>
      <c r="DI45" s="114"/>
      <c r="DJ45" s="103">
        <f t="shared" si="100"/>
        <v>1091.3759266647567</v>
      </c>
      <c r="DK45" s="103">
        <f t="shared" si="71"/>
        <v>85.825800593734215</v>
      </c>
      <c r="DL45" s="103">
        <f t="shared" si="72"/>
        <v>110.80342737914773</v>
      </c>
      <c r="DM45" s="44">
        <f t="shared" si="73"/>
        <v>1288.0051546376385</v>
      </c>
      <c r="DN45" s="115">
        <f t="shared" si="74"/>
        <v>1379.694061977204</v>
      </c>
      <c r="DO45" s="116"/>
      <c r="DP45" s="105">
        <f t="shared" si="75"/>
        <v>1091.3759266647567</v>
      </c>
      <c r="DQ45" s="105">
        <f t="shared" si="76"/>
        <v>85.825800593734215</v>
      </c>
      <c r="DR45" s="105">
        <f t="shared" si="1"/>
        <v>202.49233471871321</v>
      </c>
      <c r="DS45" s="115">
        <f t="shared" si="77"/>
        <v>1395.318995310537</v>
      </c>
      <c r="DT45" s="116"/>
      <c r="DU45" s="105">
        <f t="shared" si="78"/>
        <v>1091.3759266647567</v>
      </c>
      <c r="DV45" s="105">
        <f t="shared" si="79"/>
        <v>85.825800593734215</v>
      </c>
      <c r="DW45" s="105">
        <f t="shared" si="2"/>
        <v>218.11726805204654</v>
      </c>
      <c r="DX45" s="115">
        <f t="shared" si="80"/>
        <v>1296.1003947168028</v>
      </c>
      <c r="DY45" s="116"/>
      <c r="DZ45" s="106">
        <f t="shared" si="81"/>
        <v>1091.3759266647567</v>
      </c>
      <c r="EA45" s="106">
        <f t="shared" si="82"/>
        <v>85.825800593734215</v>
      </c>
      <c r="EB45" s="106">
        <f t="shared" si="3"/>
        <v>118.89866745831229</v>
      </c>
    </row>
    <row r="46" spans="1:132">
      <c r="A46" s="48"/>
      <c r="B46" s="1">
        <v>646768</v>
      </c>
      <c r="C46" s="50" t="s">
        <v>71</v>
      </c>
      <c r="D46" s="55">
        <v>52</v>
      </c>
      <c r="E46" s="67">
        <f t="shared" si="4"/>
        <v>1.7333333333333334</v>
      </c>
      <c r="F46" s="113">
        <f>(G$29*($D$20+$D$24)+$D46*2*($D$16+$D$12)+G$30*$D$2+$E46*$D$6)*1.25</f>
        <v>1822.8906495637343</v>
      </c>
      <c r="G46" s="114"/>
      <c r="H46" s="103">
        <f t="shared" si="101"/>
        <v>1319.8034461992404</v>
      </c>
      <c r="I46" s="103">
        <f t="shared" si="102"/>
        <v>85.825800593734215</v>
      </c>
      <c r="J46" s="103">
        <f t="shared" si="5"/>
        <v>417.26140277075979</v>
      </c>
      <c r="K46" s="40">
        <f t="shared" si="6"/>
        <v>1822.8906495637343</v>
      </c>
      <c r="L46" s="85">
        <f t="shared" si="7"/>
        <v>1582.8611813137763</v>
      </c>
      <c r="M46" s="37"/>
      <c r="N46" s="103">
        <f t="shared" si="84"/>
        <v>1319.8034461992404</v>
      </c>
      <c r="O46" s="103">
        <f t="shared" si="8"/>
        <v>85.825800593734215</v>
      </c>
      <c r="P46" s="103">
        <f t="shared" si="9"/>
        <v>177.23193452080179</v>
      </c>
      <c r="Q46" s="44">
        <f t="shared" si="10"/>
        <v>1582.8611813137763</v>
      </c>
      <c r="R46" s="45" t="e">
        <f>#REF!+#REF!+#REF!</f>
        <v>#REF!</v>
      </c>
      <c r="S46" s="113">
        <f t="shared" si="11"/>
        <v>1522.2957809179536</v>
      </c>
      <c r="T46" s="114"/>
      <c r="U46" s="103">
        <f t="shared" si="85"/>
        <v>1319.8034461992404</v>
      </c>
      <c r="V46" s="103">
        <f t="shared" si="12"/>
        <v>85.825800593734215</v>
      </c>
      <c r="W46" s="103">
        <f t="shared" si="13"/>
        <v>116.66653412497895</v>
      </c>
      <c r="X46" s="45">
        <f t="shared" si="14"/>
        <v>1522.2957809179536</v>
      </c>
      <c r="Y46" s="129">
        <f t="shared" si="15"/>
        <v>1588.4415146471099</v>
      </c>
      <c r="Z46" s="130"/>
      <c r="AA46" s="104">
        <f t="shared" si="86"/>
        <v>1319.8034461992404</v>
      </c>
      <c r="AB46" s="103">
        <f t="shared" si="16"/>
        <v>85.825800593734215</v>
      </c>
      <c r="AC46" s="103">
        <f t="shared" si="17"/>
        <v>182.81226785413509</v>
      </c>
      <c r="AD46" s="45">
        <f t="shared" si="18"/>
        <v>1588.4415146471097</v>
      </c>
      <c r="AE46" s="129">
        <f t="shared" si="19"/>
        <v>1594.021847980443</v>
      </c>
      <c r="AF46" s="130"/>
      <c r="AG46" s="103">
        <f t="shared" si="87"/>
        <v>1319.8034461992404</v>
      </c>
      <c r="AH46" s="103">
        <f t="shared" si="20"/>
        <v>85.825800593734215</v>
      </c>
      <c r="AI46" s="103">
        <f t="shared" si="21"/>
        <v>188.39260118746841</v>
      </c>
      <c r="AJ46" s="45">
        <f t="shared" si="22"/>
        <v>1594.021847980443</v>
      </c>
      <c r="AK46" s="129">
        <f t="shared" si="23"/>
        <v>1582.8611813137763</v>
      </c>
      <c r="AL46" s="130"/>
      <c r="AM46" s="103">
        <f t="shared" si="88"/>
        <v>1319.8034461992404</v>
      </c>
      <c r="AN46" s="103">
        <f t="shared" si="24"/>
        <v>85.825800593734215</v>
      </c>
      <c r="AO46" s="103">
        <f t="shared" si="25"/>
        <v>177.23193452080179</v>
      </c>
      <c r="AP46" s="45">
        <f t="shared" si="26"/>
        <v>1582.8611813137763</v>
      </c>
      <c r="AQ46" s="129">
        <f t="shared" si="27"/>
        <v>1494.8032473867088</v>
      </c>
      <c r="AR46" s="130"/>
      <c r="AS46" s="44">
        <f t="shared" si="89"/>
        <v>1319.8034461992404</v>
      </c>
      <c r="AT46" s="44">
        <f t="shared" si="28"/>
        <v>85.825800593734215</v>
      </c>
      <c r="AU46" s="44">
        <f t="shared" si="29"/>
        <v>89.17400059373422</v>
      </c>
      <c r="AV46" s="45">
        <f t="shared" si="30"/>
        <v>1494.8032473867088</v>
      </c>
      <c r="AW46" s="45" t="e">
        <f>#REF!+#REF!+#REF!</f>
        <v>#REF!</v>
      </c>
      <c r="AX46" s="129">
        <f t="shared" si="31"/>
        <v>1588.4415146471099</v>
      </c>
      <c r="AY46" s="130"/>
      <c r="AZ46" s="44">
        <f t="shared" si="90"/>
        <v>1319.8034461992404</v>
      </c>
      <c r="BA46" s="44">
        <f t="shared" si="32"/>
        <v>85.825800593734215</v>
      </c>
      <c r="BB46" s="44">
        <f t="shared" si="33"/>
        <v>182.81226785413509</v>
      </c>
      <c r="BC46" s="45">
        <f t="shared" si="34"/>
        <v>1588.4415146471097</v>
      </c>
      <c r="BD46" s="129">
        <f t="shared" si="35"/>
        <v>1771.2537825012446</v>
      </c>
      <c r="BE46" s="130"/>
      <c r="BF46" s="44">
        <f t="shared" si="91"/>
        <v>1319.8034461992404</v>
      </c>
      <c r="BG46" s="44">
        <f t="shared" si="36"/>
        <v>85.825800593734215</v>
      </c>
      <c r="BH46" s="44">
        <f t="shared" si="37"/>
        <v>365.62453570827017</v>
      </c>
      <c r="BI46" s="45">
        <f t="shared" si="38"/>
        <v>1771.2537825012448</v>
      </c>
      <c r="BJ46" s="129">
        <f t="shared" si="39"/>
        <v>1523.4118475846203</v>
      </c>
      <c r="BK46" s="130"/>
      <c r="BL46" s="103">
        <f t="shared" si="92"/>
        <v>1319.8034461992404</v>
      </c>
      <c r="BM46" s="103">
        <f t="shared" si="40"/>
        <v>85.825800593734215</v>
      </c>
      <c r="BN46" s="103">
        <f t="shared" si="0"/>
        <v>117.78260079164562</v>
      </c>
      <c r="BO46" s="45">
        <f t="shared" si="41"/>
        <v>1523.4118475846203</v>
      </c>
      <c r="BP46" s="45" t="e">
        <f>#REF!+#REF!+#REF!</f>
        <v>#REF!</v>
      </c>
      <c r="BQ46" s="113">
        <f t="shared" si="42"/>
        <v>1667.980048376266</v>
      </c>
      <c r="BR46" s="114"/>
      <c r="BS46" s="44">
        <f t="shared" si="93"/>
        <v>1319.8034461992404</v>
      </c>
      <c r="BT46" s="44">
        <f t="shared" si="43"/>
        <v>85.825800593734215</v>
      </c>
      <c r="BU46" s="44">
        <f t="shared" si="44"/>
        <v>262.35080158329123</v>
      </c>
      <c r="BV46" s="45">
        <f t="shared" si="45"/>
        <v>1667.9800483762658</v>
      </c>
      <c r="BW46" s="85">
        <f t="shared" si="46"/>
        <v>1674.6764483762661</v>
      </c>
      <c r="BX46" s="37"/>
      <c r="BY46" s="103">
        <f t="shared" si="94"/>
        <v>1319.8034461992404</v>
      </c>
      <c r="BZ46" s="103">
        <f t="shared" si="47"/>
        <v>85.825800593734215</v>
      </c>
      <c r="CA46" s="103">
        <f t="shared" si="48"/>
        <v>269.04720158329121</v>
      </c>
      <c r="CB46" s="45">
        <f t="shared" si="49"/>
        <v>1674.6764483762659</v>
      </c>
      <c r="CC46" s="113">
        <f t="shared" si="50"/>
        <v>1644.9517815116878</v>
      </c>
      <c r="CD46" s="114"/>
      <c r="CE46" s="103">
        <f t="shared" si="95"/>
        <v>1319.8034461992404</v>
      </c>
      <c r="CF46" s="103">
        <f t="shared" si="51"/>
        <v>85.825800593734215</v>
      </c>
      <c r="CG46" s="103">
        <f t="shared" si="52"/>
        <v>239.3225347187132</v>
      </c>
      <c r="CH46" s="45">
        <f t="shared" si="53"/>
        <v>1644.9517815116878</v>
      </c>
      <c r="CI46" s="113">
        <f t="shared" si="54"/>
        <v>1640.0783817095994</v>
      </c>
      <c r="CJ46" s="114"/>
      <c r="CK46" s="103">
        <f t="shared" si="96"/>
        <v>1319.8034461992404</v>
      </c>
      <c r="CL46" s="103">
        <f t="shared" si="55"/>
        <v>85.825800593734215</v>
      </c>
      <c r="CM46" s="103">
        <f t="shared" si="56"/>
        <v>234.44913491662459</v>
      </c>
      <c r="CN46" s="45">
        <f t="shared" si="57"/>
        <v>1640.0783817095992</v>
      </c>
      <c r="CO46" s="113">
        <f t="shared" si="58"/>
        <v>1647.8908483762661</v>
      </c>
      <c r="CP46" s="114"/>
      <c r="CQ46" s="44">
        <f t="shared" si="97"/>
        <v>1319.8034461992404</v>
      </c>
      <c r="CR46" s="44">
        <f t="shared" si="59"/>
        <v>85.825800593734215</v>
      </c>
      <c r="CS46" s="44">
        <f t="shared" si="60"/>
        <v>242.26160158329122</v>
      </c>
      <c r="CT46" s="45">
        <f t="shared" si="61"/>
        <v>1647.8908483762657</v>
      </c>
      <c r="CU46" s="45" t="e">
        <f>#REF!+#REF!+#REF!</f>
        <v>#REF!</v>
      </c>
      <c r="CV46" s="113">
        <f t="shared" si="62"/>
        <v>1642.3105150429324</v>
      </c>
      <c r="CW46" s="114"/>
      <c r="CX46" s="44">
        <f t="shared" si="98"/>
        <v>1319.8034461992404</v>
      </c>
      <c r="CY46" s="44">
        <f t="shared" si="63"/>
        <v>85.825800593734215</v>
      </c>
      <c r="CZ46" s="44">
        <f t="shared" si="64"/>
        <v>236.68126824995792</v>
      </c>
      <c r="DA46" s="45">
        <f t="shared" si="65"/>
        <v>1642.3105150429326</v>
      </c>
      <c r="DB46" s="126">
        <f t="shared" si="66"/>
        <v>1655.7033150429324</v>
      </c>
      <c r="DC46" s="127"/>
      <c r="DD46" s="103">
        <f t="shared" si="99"/>
        <v>1319.8034461992404</v>
      </c>
      <c r="DE46" s="103">
        <f t="shared" si="67"/>
        <v>85.825800593734215</v>
      </c>
      <c r="DF46" s="103">
        <f t="shared" si="68"/>
        <v>250.07406824995792</v>
      </c>
      <c r="DG46" s="45">
        <f t="shared" si="69"/>
        <v>1655.7033150429324</v>
      </c>
      <c r="DH46" s="113">
        <f t="shared" si="70"/>
        <v>1516.4326741721222</v>
      </c>
      <c r="DI46" s="114"/>
      <c r="DJ46" s="103">
        <f t="shared" si="100"/>
        <v>1319.8034461992404</v>
      </c>
      <c r="DK46" s="103">
        <f t="shared" si="71"/>
        <v>85.825800593734215</v>
      </c>
      <c r="DL46" s="103">
        <f t="shared" si="72"/>
        <v>110.80342737914773</v>
      </c>
      <c r="DM46" s="44">
        <f t="shared" si="73"/>
        <v>1516.4326741721225</v>
      </c>
      <c r="DN46" s="115">
        <f t="shared" si="74"/>
        <v>1608.1215815116877</v>
      </c>
      <c r="DO46" s="116"/>
      <c r="DP46" s="105">
        <f t="shared" si="75"/>
        <v>1319.8034461992404</v>
      </c>
      <c r="DQ46" s="105">
        <f t="shared" si="76"/>
        <v>85.825800593734215</v>
      </c>
      <c r="DR46" s="105">
        <f t="shared" si="1"/>
        <v>202.49233471871321</v>
      </c>
      <c r="DS46" s="115">
        <f t="shared" si="77"/>
        <v>1623.7465148450212</v>
      </c>
      <c r="DT46" s="116"/>
      <c r="DU46" s="105">
        <f t="shared" si="78"/>
        <v>1319.8034461992404</v>
      </c>
      <c r="DV46" s="105">
        <f t="shared" si="79"/>
        <v>85.825800593734215</v>
      </c>
      <c r="DW46" s="105">
        <f t="shared" si="2"/>
        <v>218.11726805204654</v>
      </c>
      <c r="DX46" s="115">
        <f t="shared" si="80"/>
        <v>1524.5279142512868</v>
      </c>
      <c r="DY46" s="116"/>
      <c r="DZ46" s="106">
        <f t="shared" si="81"/>
        <v>1319.8034461992404</v>
      </c>
      <c r="EA46" s="106">
        <f t="shared" si="82"/>
        <v>85.825800593734215</v>
      </c>
      <c r="EB46" s="106">
        <f t="shared" si="3"/>
        <v>118.89866745831229</v>
      </c>
    </row>
    <row r="47" spans="1:132" ht="30">
      <c r="A47" s="47" t="s">
        <v>52</v>
      </c>
      <c r="B47" s="1">
        <v>646776</v>
      </c>
      <c r="C47" s="50" t="s">
        <v>72</v>
      </c>
      <c r="D47" s="55">
        <v>19</v>
      </c>
      <c r="E47" s="67">
        <f t="shared" si="4"/>
        <v>0.6333333333333333</v>
      </c>
      <c r="F47" s="113">
        <f t="shared" si="83"/>
        <v>985.32307793729342</v>
      </c>
      <c r="G47" s="114"/>
      <c r="H47" s="103">
        <f t="shared" si="101"/>
        <v>482.23587457279933</v>
      </c>
      <c r="I47" s="103">
        <f t="shared" si="102"/>
        <v>85.825800593734215</v>
      </c>
      <c r="J47" s="103">
        <f t="shared" si="5"/>
        <v>417.26140277075979</v>
      </c>
      <c r="K47" s="40">
        <f t="shared" si="6"/>
        <v>985.32307793729331</v>
      </c>
      <c r="L47" s="85">
        <f t="shared" si="7"/>
        <v>745.29360968733545</v>
      </c>
      <c r="M47" s="37"/>
      <c r="N47" s="103">
        <f t="shared" si="84"/>
        <v>482.23587457279933</v>
      </c>
      <c r="O47" s="103">
        <f t="shared" si="8"/>
        <v>85.825800593734215</v>
      </c>
      <c r="P47" s="103">
        <f t="shared" si="9"/>
        <v>177.23193452080179</v>
      </c>
      <c r="Q47" s="44">
        <f t="shared" si="10"/>
        <v>745.29360968733533</v>
      </c>
      <c r="R47" s="45" t="e">
        <f>#REF!+#REF!+#REF!</f>
        <v>#REF!</v>
      </c>
      <c r="S47" s="113">
        <f t="shared" si="11"/>
        <v>684.72820929151248</v>
      </c>
      <c r="T47" s="114"/>
      <c r="U47" s="103">
        <f t="shared" si="85"/>
        <v>482.23587457279933</v>
      </c>
      <c r="V47" s="103">
        <f t="shared" si="12"/>
        <v>85.825800593734215</v>
      </c>
      <c r="W47" s="103">
        <f t="shared" si="13"/>
        <v>116.66653412497895</v>
      </c>
      <c r="X47" s="45">
        <f t="shared" si="14"/>
        <v>684.72820929151248</v>
      </c>
      <c r="Y47" s="129">
        <f t="shared" si="15"/>
        <v>750.87394302066866</v>
      </c>
      <c r="Z47" s="130"/>
      <c r="AA47" s="104">
        <f t="shared" si="86"/>
        <v>482.23587457279933</v>
      </c>
      <c r="AB47" s="103">
        <f t="shared" si="16"/>
        <v>85.825800593734215</v>
      </c>
      <c r="AC47" s="103">
        <f t="shared" si="17"/>
        <v>182.81226785413509</v>
      </c>
      <c r="AD47" s="45">
        <f t="shared" si="18"/>
        <v>750.87394302066855</v>
      </c>
      <c r="AE47" s="129">
        <f t="shared" si="19"/>
        <v>756.4542763540021</v>
      </c>
      <c r="AF47" s="130"/>
      <c r="AG47" s="103">
        <f t="shared" si="87"/>
        <v>482.23587457279933</v>
      </c>
      <c r="AH47" s="103">
        <f t="shared" si="20"/>
        <v>85.825800593734215</v>
      </c>
      <c r="AI47" s="103">
        <f t="shared" si="21"/>
        <v>188.39260118746841</v>
      </c>
      <c r="AJ47" s="45">
        <f t="shared" si="22"/>
        <v>756.45427635400188</v>
      </c>
      <c r="AK47" s="129">
        <f t="shared" si="23"/>
        <v>745.29360968733545</v>
      </c>
      <c r="AL47" s="130"/>
      <c r="AM47" s="103">
        <f t="shared" si="88"/>
        <v>482.23587457279933</v>
      </c>
      <c r="AN47" s="103">
        <f t="shared" si="24"/>
        <v>85.825800593734215</v>
      </c>
      <c r="AO47" s="103">
        <f t="shared" si="25"/>
        <v>177.23193452080179</v>
      </c>
      <c r="AP47" s="45">
        <f t="shared" si="26"/>
        <v>745.29360968733533</v>
      </c>
      <c r="AQ47" s="129">
        <f t="shared" si="27"/>
        <v>657.23567576026778</v>
      </c>
      <c r="AR47" s="130"/>
      <c r="AS47" s="44">
        <f t="shared" si="89"/>
        <v>482.23587457279933</v>
      </c>
      <c r="AT47" s="44">
        <f t="shared" si="28"/>
        <v>85.825800593734215</v>
      </c>
      <c r="AU47" s="44">
        <f t="shared" si="29"/>
        <v>89.17400059373422</v>
      </c>
      <c r="AV47" s="45">
        <f t="shared" si="30"/>
        <v>657.23567576026778</v>
      </c>
      <c r="AW47" s="45" t="e">
        <f>#REF!+#REF!+#REF!</f>
        <v>#REF!</v>
      </c>
      <c r="AX47" s="129">
        <f t="shared" si="31"/>
        <v>750.87394302066866</v>
      </c>
      <c r="AY47" s="130"/>
      <c r="AZ47" s="44">
        <f t="shared" si="90"/>
        <v>482.23587457279933</v>
      </c>
      <c r="BA47" s="44">
        <f t="shared" si="32"/>
        <v>85.825800593734215</v>
      </c>
      <c r="BB47" s="44">
        <f t="shared" si="33"/>
        <v>182.81226785413509</v>
      </c>
      <c r="BC47" s="45">
        <f t="shared" si="34"/>
        <v>750.87394302066855</v>
      </c>
      <c r="BD47" s="129">
        <f t="shared" si="35"/>
        <v>933.68621087480381</v>
      </c>
      <c r="BE47" s="130"/>
      <c r="BF47" s="44">
        <f t="shared" si="91"/>
        <v>482.23587457279933</v>
      </c>
      <c r="BG47" s="44">
        <f t="shared" si="36"/>
        <v>85.825800593734215</v>
      </c>
      <c r="BH47" s="44">
        <f t="shared" si="37"/>
        <v>365.62453570827017</v>
      </c>
      <c r="BI47" s="45">
        <f t="shared" si="38"/>
        <v>933.68621087480369</v>
      </c>
      <c r="BJ47" s="129">
        <f t="shared" si="39"/>
        <v>685.84427595817931</v>
      </c>
      <c r="BK47" s="130"/>
      <c r="BL47" s="103">
        <f t="shared" si="92"/>
        <v>482.23587457279933</v>
      </c>
      <c r="BM47" s="103">
        <f t="shared" si="40"/>
        <v>85.825800593734215</v>
      </c>
      <c r="BN47" s="103">
        <f t="shared" si="0"/>
        <v>117.78260079164562</v>
      </c>
      <c r="BO47" s="45">
        <f t="shared" si="41"/>
        <v>685.8442759581792</v>
      </c>
      <c r="BP47" s="45" t="e">
        <f>#REF!+#REF!+#REF!</f>
        <v>#REF!</v>
      </c>
      <c r="BQ47" s="113">
        <f t="shared" si="42"/>
        <v>830.41247674982492</v>
      </c>
      <c r="BR47" s="114"/>
      <c r="BS47" s="44">
        <f t="shared" si="93"/>
        <v>482.23587457279933</v>
      </c>
      <c r="BT47" s="44">
        <f t="shared" si="43"/>
        <v>85.825800593734215</v>
      </c>
      <c r="BU47" s="44">
        <f t="shared" si="44"/>
        <v>262.35080158329123</v>
      </c>
      <c r="BV47" s="45">
        <f t="shared" si="45"/>
        <v>830.41247674982469</v>
      </c>
      <c r="BW47" s="85">
        <f t="shared" si="46"/>
        <v>837.10887674982484</v>
      </c>
      <c r="BX47" s="37"/>
      <c r="BY47" s="103">
        <f t="shared" si="94"/>
        <v>482.23587457279933</v>
      </c>
      <c r="BZ47" s="103">
        <f t="shared" si="47"/>
        <v>85.825800593734215</v>
      </c>
      <c r="CA47" s="103">
        <f t="shared" si="48"/>
        <v>269.04720158329121</v>
      </c>
      <c r="CB47" s="45">
        <f t="shared" si="49"/>
        <v>837.10887674982473</v>
      </c>
      <c r="CC47" s="113">
        <f t="shared" si="50"/>
        <v>807.38420988524683</v>
      </c>
      <c r="CD47" s="114"/>
      <c r="CE47" s="103">
        <f t="shared" si="95"/>
        <v>482.23587457279933</v>
      </c>
      <c r="CF47" s="103">
        <f t="shared" si="51"/>
        <v>85.825800593734215</v>
      </c>
      <c r="CG47" s="103">
        <f t="shared" si="52"/>
        <v>239.3225347187132</v>
      </c>
      <c r="CH47" s="45">
        <f t="shared" si="53"/>
        <v>807.38420988524672</v>
      </c>
      <c r="CI47" s="113">
        <f t="shared" si="54"/>
        <v>802.51081008315828</v>
      </c>
      <c r="CJ47" s="114"/>
      <c r="CK47" s="103">
        <f t="shared" si="96"/>
        <v>482.23587457279933</v>
      </c>
      <c r="CL47" s="103">
        <f t="shared" si="55"/>
        <v>85.825800593734215</v>
      </c>
      <c r="CM47" s="103">
        <f t="shared" si="56"/>
        <v>234.44913491662459</v>
      </c>
      <c r="CN47" s="45">
        <f t="shared" si="57"/>
        <v>802.51081008315805</v>
      </c>
      <c r="CO47" s="113">
        <f t="shared" si="58"/>
        <v>810.3232767498248</v>
      </c>
      <c r="CP47" s="114"/>
      <c r="CQ47" s="44">
        <f t="shared" si="97"/>
        <v>482.23587457279933</v>
      </c>
      <c r="CR47" s="44">
        <f t="shared" si="59"/>
        <v>85.825800593734215</v>
      </c>
      <c r="CS47" s="44">
        <f t="shared" si="60"/>
        <v>242.26160158329122</v>
      </c>
      <c r="CT47" s="45">
        <f t="shared" si="61"/>
        <v>810.3232767498248</v>
      </c>
      <c r="CU47" s="45" t="e">
        <f>#REF!+#REF!+#REF!</f>
        <v>#REF!</v>
      </c>
      <c r="CV47" s="113">
        <f t="shared" si="62"/>
        <v>804.74294341649158</v>
      </c>
      <c r="CW47" s="114"/>
      <c r="CX47" s="44">
        <f t="shared" si="98"/>
        <v>482.23587457279933</v>
      </c>
      <c r="CY47" s="44">
        <f t="shared" si="63"/>
        <v>85.825800593734215</v>
      </c>
      <c r="CZ47" s="44">
        <f t="shared" si="64"/>
        <v>236.68126824995792</v>
      </c>
      <c r="DA47" s="45">
        <f t="shared" si="65"/>
        <v>804.74294341649147</v>
      </c>
      <c r="DB47" s="126">
        <f t="shared" si="66"/>
        <v>818.13574341649155</v>
      </c>
      <c r="DC47" s="127"/>
      <c r="DD47" s="103">
        <f t="shared" si="99"/>
        <v>482.23587457279933</v>
      </c>
      <c r="DE47" s="103">
        <f t="shared" si="67"/>
        <v>85.825800593734215</v>
      </c>
      <c r="DF47" s="103">
        <f t="shared" si="68"/>
        <v>250.07406824995792</v>
      </c>
      <c r="DG47" s="45">
        <f t="shared" si="69"/>
        <v>818.13574341649155</v>
      </c>
      <c r="DH47" s="113">
        <f t="shared" si="70"/>
        <v>678.86510254568134</v>
      </c>
      <c r="DI47" s="114"/>
      <c r="DJ47" s="103">
        <f t="shared" si="100"/>
        <v>482.23587457279933</v>
      </c>
      <c r="DK47" s="103">
        <f t="shared" si="71"/>
        <v>85.825800593734215</v>
      </c>
      <c r="DL47" s="103">
        <f t="shared" si="72"/>
        <v>110.80342737914773</v>
      </c>
      <c r="DM47" s="44">
        <f t="shared" si="73"/>
        <v>678.86510254568134</v>
      </c>
      <c r="DN47" s="115">
        <f t="shared" si="74"/>
        <v>770.55400988524684</v>
      </c>
      <c r="DO47" s="116"/>
      <c r="DP47" s="105">
        <f t="shared" si="75"/>
        <v>482.23587457279933</v>
      </c>
      <c r="DQ47" s="105">
        <f t="shared" si="76"/>
        <v>85.825800593734215</v>
      </c>
      <c r="DR47" s="105">
        <f t="shared" si="1"/>
        <v>202.49233471871321</v>
      </c>
      <c r="DS47" s="115">
        <f t="shared" si="77"/>
        <v>786.17894321858012</v>
      </c>
      <c r="DT47" s="116"/>
      <c r="DU47" s="105">
        <f t="shared" si="78"/>
        <v>482.23587457279933</v>
      </c>
      <c r="DV47" s="105">
        <f t="shared" si="79"/>
        <v>85.825800593734215</v>
      </c>
      <c r="DW47" s="105">
        <f t="shared" si="2"/>
        <v>218.11726805204654</v>
      </c>
      <c r="DX47" s="115">
        <f t="shared" si="80"/>
        <v>686.96034262484591</v>
      </c>
      <c r="DY47" s="116"/>
      <c r="DZ47" s="106">
        <f t="shared" si="81"/>
        <v>482.23587457279933</v>
      </c>
      <c r="EA47" s="106">
        <f t="shared" si="82"/>
        <v>85.825800593734215</v>
      </c>
      <c r="EB47" s="106">
        <f t="shared" si="3"/>
        <v>118.89866745831229</v>
      </c>
    </row>
    <row r="48" spans="1:132">
      <c r="A48" s="48"/>
      <c r="B48" s="1">
        <v>646776</v>
      </c>
      <c r="C48" s="50" t="s">
        <v>73</v>
      </c>
      <c r="D48" s="55">
        <v>16</v>
      </c>
      <c r="E48" s="67">
        <f t="shared" si="4"/>
        <v>0.53333333333333333</v>
      </c>
      <c r="F48" s="113">
        <f t="shared" si="83"/>
        <v>909.18057142579869</v>
      </c>
      <c r="G48" s="114"/>
      <c r="H48" s="103">
        <f>(D48*2*($D$16+$D$12)+E48*$D$6)*1.25</f>
        <v>406.09336806130472</v>
      </c>
      <c r="I48" s="103">
        <f t="shared" si="102"/>
        <v>85.825800593734215</v>
      </c>
      <c r="J48" s="103">
        <f t="shared" si="5"/>
        <v>417.26140277075979</v>
      </c>
      <c r="K48" s="40">
        <f t="shared" si="6"/>
        <v>909.18057142579869</v>
      </c>
      <c r="L48" s="85">
        <f t="shared" si="7"/>
        <v>669.15110317584072</v>
      </c>
      <c r="M48" s="37"/>
      <c r="N48" s="103">
        <f t="shared" si="84"/>
        <v>406.09336806130472</v>
      </c>
      <c r="O48" s="103">
        <f t="shared" si="8"/>
        <v>85.825800593734215</v>
      </c>
      <c r="P48" s="103">
        <f t="shared" si="9"/>
        <v>177.23193452080179</v>
      </c>
      <c r="Q48" s="44">
        <f t="shared" si="10"/>
        <v>669.15110317584072</v>
      </c>
      <c r="R48" s="45" t="e">
        <f>#REF!+#REF!+#REF!</f>
        <v>#REF!</v>
      </c>
      <c r="S48" s="113">
        <f t="shared" si="11"/>
        <v>608.58570278001798</v>
      </c>
      <c r="T48" s="114"/>
      <c r="U48" s="103">
        <f t="shared" si="85"/>
        <v>406.09336806130472</v>
      </c>
      <c r="V48" s="103">
        <f t="shared" si="12"/>
        <v>85.825800593734215</v>
      </c>
      <c r="W48" s="103">
        <f t="shared" si="13"/>
        <v>116.66653412497895</v>
      </c>
      <c r="X48" s="45">
        <f t="shared" si="14"/>
        <v>608.58570278001787</v>
      </c>
      <c r="Y48" s="129">
        <f t="shared" si="15"/>
        <v>674.73143650917405</v>
      </c>
      <c r="Z48" s="130"/>
      <c r="AA48" s="104">
        <f t="shared" si="86"/>
        <v>406.09336806130472</v>
      </c>
      <c r="AB48" s="103">
        <f t="shared" si="16"/>
        <v>85.825800593734215</v>
      </c>
      <c r="AC48" s="103">
        <f t="shared" si="17"/>
        <v>182.81226785413509</v>
      </c>
      <c r="AD48" s="45">
        <f t="shared" si="18"/>
        <v>674.73143650917405</v>
      </c>
      <c r="AE48" s="129">
        <f t="shared" si="19"/>
        <v>680.31176984250737</v>
      </c>
      <c r="AF48" s="130"/>
      <c r="AG48" s="103">
        <f t="shared" si="87"/>
        <v>406.09336806130472</v>
      </c>
      <c r="AH48" s="103">
        <f t="shared" si="20"/>
        <v>85.825800593734215</v>
      </c>
      <c r="AI48" s="103">
        <f t="shared" si="21"/>
        <v>188.39260118746841</v>
      </c>
      <c r="AJ48" s="45">
        <f t="shared" si="22"/>
        <v>680.31176984250737</v>
      </c>
      <c r="AK48" s="129">
        <f t="shared" si="23"/>
        <v>669.15110317584072</v>
      </c>
      <c r="AL48" s="130"/>
      <c r="AM48" s="103">
        <f t="shared" si="88"/>
        <v>406.09336806130472</v>
      </c>
      <c r="AN48" s="103">
        <f t="shared" si="24"/>
        <v>85.825800593734215</v>
      </c>
      <c r="AO48" s="103">
        <f t="shared" si="25"/>
        <v>177.23193452080179</v>
      </c>
      <c r="AP48" s="45">
        <f t="shared" si="26"/>
        <v>669.15110317584072</v>
      </c>
      <c r="AQ48" s="129">
        <f t="shared" si="27"/>
        <v>581.09316924877317</v>
      </c>
      <c r="AR48" s="130"/>
      <c r="AS48" s="44">
        <f t="shared" si="89"/>
        <v>406.09336806130472</v>
      </c>
      <c r="AT48" s="44">
        <f t="shared" si="28"/>
        <v>85.825800593734215</v>
      </c>
      <c r="AU48" s="44">
        <f t="shared" si="29"/>
        <v>89.17400059373422</v>
      </c>
      <c r="AV48" s="45">
        <f t="shared" si="30"/>
        <v>581.09316924877317</v>
      </c>
      <c r="AW48" s="45" t="e">
        <f>#REF!+#REF!+#REF!</f>
        <v>#REF!</v>
      </c>
      <c r="AX48" s="129">
        <f t="shared" si="31"/>
        <v>674.73143650917405</v>
      </c>
      <c r="AY48" s="130"/>
      <c r="AZ48" s="44">
        <f t="shared" si="90"/>
        <v>406.09336806130472</v>
      </c>
      <c r="BA48" s="44">
        <f t="shared" si="32"/>
        <v>85.825800593734215</v>
      </c>
      <c r="BB48" s="44">
        <f t="shared" si="33"/>
        <v>182.81226785413509</v>
      </c>
      <c r="BC48" s="45">
        <f t="shared" si="34"/>
        <v>674.73143650917405</v>
      </c>
      <c r="BD48" s="129">
        <f t="shared" si="35"/>
        <v>857.54370436330896</v>
      </c>
      <c r="BE48" s="130"/>
      <c r="BF48" s="44">
        <f t="shared" si="91"/>
        <v>406.09336806130472</v>
      </c>
      <c r="BG48" s="44">
        <f t="shared" si="36"/>
        <v>85.825800593734215</v>
      </c>
      <c r="BH48" s="44">
        <f t="shared" si="37"/>
        <v>365.62453570827017</v>
      </c>
      <c r="BI48" s="45">
        <f t="shared" si="38"/>
        <v>857.54370436330919</v>
      </c>
      <c r="BJ48" s="129">
        <f t="shared" si="39"/>
        <v>609.70176944668458</v>
      </c>
      <c r="BK48" s="130"/>
      <c r="BL48" s="103">
        <f t="shared" si="92"/>
        <v>406.09336806130472</v>
      </c>
      <c r="BM48" s="103">
        <f t="shared" si="40"/>
        <v>85.825800593734215</v>
      </c>
      <c r="BN48" s="103">
        <f t="shared" si="0"/>
        <v>117.78260079164562</v>
      </c>
      <c r="BO48" s="45">
        <f t="shared" si="41"/>
        <v>609.70176944668458</v>
      </c>
      <c r="BP48" s="45" t="e">
        <f>#REF!+#REF!+#REF!</f>
        <v>#REF!</v>
      </c>
      <c r="BQ48" s="113">
        <f t="shared" si="42"/>
        <v>754.26997023833007</v>
      </c>
      <c r="BR48" s="114"/>
      <c r="BS48" s="44">
        <f t="shared" si="93"/>
        <v>406.09336806130472</v>
      </c>
      <c r="BT48" s="44">
        <f t="shared" si="43"/>
        <v>85.825800593734215</v>
      </c>
      <c r="BU48" s="44">
        <f t="shared" si="44"/>
        <v>262.35080158329123</v>
      </c>
      <c r="BV48" s="45">
        <f t="shared" si="45"/>
        <v>754.26997023833019</v>
      </c>
      <c r="BW48" s="85">
        <f t="shared" si="46"/>
        <v>760.96637023833011</v>
      </c>
      <c r="BX48" s="37"/>
      <c r="BY48" s="103">
        <f t="shared" si="94"/>
        <v>406.09336806130472</v>
      </c>
      <c r="BZ48" s="103">
        <f t="shared" si="47"/>
        <v>85.825800593734215</v>
      </c>
      <c r="CA48" s="103">
        <f t="shared" si="48"/>
        <v>269.04720158329121</v>
      </c>
      <c r="CB48" s="45">
        <f t="shared" si="49"/>
        <v>760.96637023833023</v>
      </c>
      <c r="CC48" s="113">
        <f t="shared" si="50"/>
        <v>731.24170337375199</v>
      </c>
      <c r="CD48" s="114"/>
      <c r="CE48" s="103">
        <f t="shared" si="95"/>
        <v>406.09336806130472</v>
      </c>
      <c r="CF48" s="103">
        <f t="shared" si="51"/>
        <v>85.825800593734215</v>
      </c>
      <c r="CG48" s="103">
        <f t="shared" si="52"/>
        <v>239.3225347187132</v>
      </c>
      <c r="CH48" s="45">
        <f t="shared" si="53"/>
        <v>731.24170337375222</v>
      </c>
      <c r="CI48" s="113">
        <f t="shared" si="54"/>
        <v>726.36830357166343</v>
      </c>
      <c r="CJ48" s="114"/>
      <c r="CK48" s="103">
        <f t="shared" si="96"/>
        <v>406.09336806130472</v>
      </c>
      <c r="CL48" s="103">
        <f t="shared" si="55"/>
        <v>85.825800593734215</v>
      </c>
      <c r="CM48" s="103">
        <f t="shared" si="56"/>
        <v>234.44913491662459</v>
      </c>
      <c r="CN48" s="45">
        <f t="shared" si="57"/>
        <v>726.36830357166355</v>
      </c>
      <c r="CO48" s="113">
        <f t="shared" si="58"/>
        <v>734.18077023833007</v>
      </c>
      <c r="CP48" s="114"/>
      <c r="CQ48" s="44">
        <f t="shared" si="97"/>
        <v>406.09336806130472</v>
      </c>
      <c r="CR48" s="44">
        <f t="shared" si="59"/>
        <v>85.825800593734215</v>
      </c>
      <c r="CS48" s="44">
        <f t="shared" si="60"/>
        <v>242.26160158329122</v>
      </c>
      <c r="CT48" s="45">
        <f t="shared" si="61"/>
        <v>734.18077023833007</v>
      </c>
      <c r="CU48" s="45" t="e">
        <f>#REF!+#REF!+#REF!</f>
        <v>#REF!</v>
      </c>
      <c r="CV48" s="113">
        <f t="shared" si="62"/>
        <v>728.60043690499674</v>
      </c>
      <c r="CW48" s="114"/>
      <c r="CX48" s="44">
        <f t="shared" si="98"/>
        <v>406.09336806130472</v>
      </c>
      <c r="CY48" s="44">
        <f t="shared" si="63"/>
        <v>85.825800593734215</v>
      </c>
      <c r="CZ48" s="44">
        <f t="shared" si="64"/>
        <v>236.68126824995792</v>
      </c>
      <c r="DA48" s="45">
        <f t="shared" si="65"/>
        <v>728.60043690499685</v>
      </c>
      <c r="DB48" s="126">
        <f t="shared" si="66"/>
        <v>741.99323690499682</v>
      </c>
      <c r="DC48" s="127"/>
      <c r="DD48" s="103">
        <f t="shared" si="99"/>
        <v>406.09336806130472</v>
      </c>
      <c r="DE48" s="103">
        <f t="shared" si="67"/>
        <v>85.825800593734215</v>
      </c>
      <c r="DF48" s="103">
        <f t="shared" si="68"/>
        <v>250.07406824995792</v>
      </c>
      <c r="DG48" s="45">
        <f t="shared" si="69"/>
        <v>741.99323690499682</v>
      </c>
      <c r="DH48" s="113">
        <f t="shared" si="70"/>
        <v>602.72259603418672</v>
      </c>
      <c r="DI48" s="114"/>
      <c r="DJ48" s="103">
        <f t="shared" si="100"/>
        <v>406.09336806130472</v>
      </c>
      <c r="DK48" s="103">
        <f t="shared" si="71"/>
        <v>85.825800593734215</v>
      </c>
      <c r="DL48" s="103">
        <f t="shared" si="72"/>
        <v>110.80342737914773</v>
      </c>
      <c r="DM48" s="44">
        <f t="shared" si="73"/>
        <v>602.72259603418661</v>
      </c>
      <c r="DN48" s="115">
        <f t="shared" si="74"/>
        <v>694.41150337375211</v>
      </c>
      <c r="DO48" s="116"/>
      <c r="DP48" s="105">
        <f t="shared" si="75"/>
        <v>406.09336806130472</v>
      </c>
      <c r="DQ48" s="105">
        <f t="shared" si="76"/>
        <v>85.825800593734215</v>
      </c>
      <c r="DR48" s="105">
        <f t="shared" si="1"/>
        <v>202.49233471871321</v>
      </c>
      <c r="DS48" s="115">
        <f t="shared" si="77"/>
        <v>710.03643670708539</v>
      </c>
      <c r="DT48" s="116"/>
      <c r="DU48" s="105">
        <f t="shared" si="78"/>
        <v>406.09336806130472</v>
      </c>
      <c r="DV48" s="105">
        <f t="shared" si="79"/>
        <v>85.825800593734215</v>
      </c>
      <c r="DW48" s="105">
        <f t="shared" si="2"/>
        <v>218.11726805204654</v>
      </c>
      <c r="DX48" s="115">
        <f t="shared" si="80"/>
        <v>610.81783611335129</v>
      </c>
      <c r="DY48" s="116"/>
      <c r="DZ48" s="106">
        <f t="shared" si="81"/>
        <v>406.09336806130472</v>
      </c>
      <c r="EA48" s="106">
        <f t="shared" si="82"/>
        <v>85.825800593734215</v>
      </c>
      <c r="EB48" s="106">
        <f t="shared" si="3"/>
        <v>118.89866745831229</v>
      </c>
    </row>
    <row r="49" spans="1:132">
      <c r="A49" s="48"/>
      <c r="B49" s="1">
        <v>646760</v>
      </c>
      <c r="C49" s="50" t="s">
        <v>74</v>
      </c>
      <c r="D49" s="55">
        <v>24</v>
      </c>
      <c r="E49" s="67">
        <f t="shared" si="4"/>
        <v>0.8</v>
      </c>
      <c r="F49" s="113">
        <f t="shared" si="83"/>
        <v>1112.2272554564511</v>
      </c>
      <c r="G49" s="114"/>
      <c r="H49" s="103">
        <f t="shared" si="101"/>
        <v>609.14005209195705</v>
      </c>
      <c r="I49" s="103">
        <f t="shared" si="102"/>
        <v>85.825800593734215</v>
      </c>
      <c r="J49" s="103">
        <f t="shared" si="5"/>
        <v>417.26140277075979</v>
      </c>
      <c r="K49" s="40">
        <f t="shared" si="6"/>
        <v>1112.2272554564511</v>
      </c>
      <c r="L49" s="85">
        <f t="shared" si="7"/>
        <v>872.1977872064931</v>
      </c>
      <c r="M49" s="37"/>
      <c r="N49" s="103">
        <f t="shared" si="84"/>
        <v>609.14005209195705</v>
      </c>
      <c r="O49" s="103">
        <f t="shared" si="8"/>
        <v>85.825800593734215</v>
      </c>
      <c r="P49" s="103">
        <f t="shared" si="9"/>
        <v>177.23193452080179</v>
      </c>
      <c r="Q49" s="44">
        <f t="shared" si="10"/>
        <v>872.1977872064931</v>
      </c>
      <c r="R49" s="45" t="e">
        <f>#REF!+#REF!+#REF!</f>
        <v>#REF!</v>
      </c>
      <c r="S49" s="113">
        <f t="shared" si="11"/>
        <v>811.63238681067025</v>
      </c>
      <c r="T49" s="114"/>
      <c r="U49" s="103">
        <f t="shared" si="85"/>
        <v>609.14005209195705</v>
      </c>
      <c r="V49" s="103">
        <f t="shared" si="12"/>
        <v>85.825800593734215</v>
      </c>
      <c r="W49" s="103">
        <f t="shared" si="13"/>
        <v>116.66653412497895</v>
      </c>
      <c r="X49" s="45">
        <f t="shared" si="14"/>
        <v>811.63238681067014</v>
      </c>
      <c r="Y49" s="129">
        <f t="shared" si="15"/>
        <v>877.77812053982643</v>
      </c>
      <c r="Z49" s="130"/>
      <c r="AA49" s="104">
        <f t="shared" si="86"/>
        <v>609.14005209195705</v>
      </c>
      <c r="AB49" s="103">
        <f t="shared" si="16"/>
        <v>85.825800593734215</v>
      </c>
      <c r="AC49" s="103">
        <f t="shared" si="17"/>
        <v>182.81226785413509</v>
      </c>
      <c r="AD49" s="45">
        <f t="shared" si="18"/>
        <v>877.77812053982632</v>
      </c>
      <c r="AE49" s="129">
        <f t="shared" si="19"/>
        <v>883.35845387315987</v>
      </c>
      <c r="AF49" s="130"/>
      <c r="AG49" s="103">
        <f t="shared" si="87"/>
        <v>609.14005209195705</v>
      </c>
      <c r="AH49" s="103">
        <f t="shared" si="20"/>
        <v>85.825800593734215</v>
      </c>
      <c r="AI49" s="103">
        <f t="shared" si="21"/>
        <v>188.39260118746841</v>
      </c>
      <c r="AJ49" s="45">
        <f t="shared" si="22"/>
        <v>883.35845387315965</v>
      </c>
      <c r="AK49" s="129">
        <f t="shared" si="23"/>
        <v>872.1977872064931</v>
      </c>
      <c r="AL49" s="130"/>
      <c r="AM49" s="103">
        <f t="shared" si="88"/>
        <v>609.14005209195705</v>
      </c>
      <c r="AN49" s="103">
        <f t="shared" si="24"/>
        <v>85.825800593734215</v>
      </c>
      <c r="AO49" s="103">
        <f t="shared" si="25"/>
        <v>177.23193452080179</v>
      </c>
      <c r="AP49" s="45">
        <f t="shared" si="26"/>
        <v>872.1977872064931</v>
      </c>
      <c r="AQ49" s="129">
        <f t="shared" si="27"/>
        <v>784.13985327942555</v>
      </c>
      <c r="AR49" s="130"/>
      <c r="AS49" s="44">
        <f t="shared" si="89"/>
        <v>609.14005209195705</v>
      </c>
      <c r="AT49" s="44">
        <f t="shared" si="28"/>
        <v>85.825800593734215</v>
      </c>
      <c r="AU49" s="44">
        <f t="shared" si="29"/>
        <v>89.17400059373422</v>
      </c>
      <c r="AV49" s="45">
        <f t="shared" si="30"/>
        <v>784.13985327942555</v>
      </c>
      <c r="AW49" s="45" t="e">
        <f>#REF!+#REF!+#REF!</f>
        <v>#REF!</v>
      </c>
      <c r="AX49" s="129">
        <f t="shared" si="31"/>
        <v>877.77812053982643</v>
      </c>
      <c r="AY49" s="130"/>
      <c r="AZ49" s="44">
        <f t="shared" si="90"/>
        <v>609.14005209195705</v>
      </c>
      <c r="BA49" s="44">
        <f t="shared" si="32"/>
        <v>85.825800593734215</v>
      </c>
      <c r="BB49" s="44">
        <f t="shared" si="33"/>
        <v>182.81226785413509</v>
      </c>
      <c r="BC49" s="45">
        <f t="shared" si="34"/>
        <v>877.77812053982632</v>
      </c>
      <c r="BD49" s="129">
        <f t="shared" si="35"/>
        <v>1060.5903883939616</v>
      </c>
      <c r="BE49" s="130"/>
      <c r="BF49" s="44">
        <f t="shared" si="91"/>
        <v>609.14005209195705</v>
      </c>
      <c r="BG49" s="44">
        <f t="shared" si="36"/>
        <v>85.825800593734215</v>
      </c>
      <c r="BH49" s="44">
        <f t="shared" si="37"/>
        <v>365.62453570827017</v>
      </c>
      <c r="BI49" s="45">
        <f t="shared" si="38"/>
        <v>1060.5903883939613</v>
      </c>
      <c r="BJ49" s="129">
        <f t="shared" si="39"/>
        <v>812.74845347733708</v>
      </c>
      <c r="BK49" s="130"/>
      <c r="BL49" s="103">
        <f t="shared" si="92"/>
        <v>609.14005209195705</v>
      </c>
      <c r="BM49" s="103">
        <f t="shared" si="40"/>
        <v>85.825800593734215</v>
      </c>
      <c r="BN49" s="103">
        <f t="shared" si="0"/>
        <v>117.78260079164562</v>
      </c>
      <c r="BO49" s="45">
        <f t="shared" si="41"/>
        <v>812.74845347733685</v>
      </c>
      <c r="BP49" s="45" t="e">
        <f>#REF!+#REF!+#REF!</f>
        <v>#REF!</v>
      </c>
      <c r="BQ49" s="113">
        <f t="shared" si="42"/>
        <v>957.31665426898257</v>
      </c>
      <c r="BR49" s="114"/>
      <c r="BS49" s="44">
        <f t="shared" si="93"/>
        <v>609.14005209195705</v>
      </c>
      <c r="BT49" s="44">
        <f t="shared" si="43"/>
        <v>85.825800593734215</v>
      </c>
      <c r="BU49" s="44">
        <f t="shared" si="44"/>
        <v>262.35080158329123</v>
      </c>
      <c r="BV49" s="45">
        <f t="shared" si="45"/>
        <v>957.31665426898246</v>
      </c>
      <c r="BW49" s="85">
        <f t="shared" si="46"/>
        <v>964.01305426898261</v>
      </c>
      <c r="BX49" s="37"/>
      <c r="BY49" s="103">
        <f t="shared" si="94"/>
        <v>609.14005209195705</v>
      </c>
      <c r="BZ49" s="103">
        <f t="shared" si="47"/>
        <v>85.825800593734215</v>
      </c>
      <c r="CA49" s="103">
        <f t="shared" si="48"/>
        <v>269.04720158329121</v>
      </c>
      <c r="CB49" s="45">
        <f t="shared" si="49"/>
        <v>964.0130542689825</v>
      </c>
      <c r="CC49" s="113">
        <f t="shared" si="50"/>
        <v>934.2883874044046</v>
      </c>
      <c r="CD49" s="114"/>
      <c r="CE49" s="103">
        <f t="shared" si="95"/>
        <v>609.14005209195705</v>
      </c>
      <c r="CF49" s="103">
        <f t="shared" si="51"/>
        <v>85.825800593734215</v>
      </c>
      <c r="CG49" s="103">
        <f t="shared" si="52"/>
        <v>239.3225347187132</v>
      </c>
      <c r="CH49" s="45">
        <f t="shared" si="53"/>
        <v>934.28838740440449</v>
      </c>
      <c r="CI49" s="113">
        <f t="shared" si="54"/>
        <v>929.41498760231593</v>
      </c>
      <c r="CJ49" s="114"/>
      <c r="CK49" s="103">
        <f t="shared" si="96"/>
        <v>609.14005209195705</v>
      </c>
      <c r="CL49" s="103">
        <f t="shared" si="55"/>
        <v>85.825800593734215</v>
      </c>
      <c r="CM49" s="103">
        <f t="shared" si="56"/>
        <v>234.44913491662459</v>
      </c>
      <c r="CN49" s="45">
        <f t="shared" si="57"/>
        <v>929.41498760231582</v>
      </c>
      <c r="CO49" s="113">
        <f t="shared" si="58"/>
        <v>937.22745426898257</v>
      </c>
      <c r="CP49" s="114"/>
      <c r="CQ49" s="44">
        <f t="shared" si="97"/>
        <v>609.14005209195705</v>
      </c>
      <c r="CR49" s="44">
        <f t="shared" si="59"/>
        <v>85.825800593734215</v>
      </c>
      <c r="CS49" s="44">
        <f t="shared" si="60"/>
        <v>242.26160158329122</v>
      </c>
      <c r="CT49" s="45">
        <f t="shared" si="61"/>
        <v>937.22745426898246</v>
      </c>
      <c r="CU49" s="45" t="e">
        <f>#REF!+#REF!+#REF!</f>
        <v>#REF!</v>
      </c>
      <c r="CV49" s="113">
        <f t="shared" si="62"/>
        <v>931.64712093564935</v>
      </c>
      <c r="CW49" s="114"/>
      <c r="CX49" s="44">
        <f t="shared" si="98"/>
        <v>609.14005209195705</v>
      </c>
      <c r="CY49" s="44">
        <f t="shared" si="63"/>
        <v>85.825800593734215</v>
      </c>
      <c r="CZ49" s="44">
        <f t="shared" si="64"/>
        <v>236.68126824995792</v>
      </c>
      <c r="DA49" s="45">
        <f t="shared" si="65"/>
        <v>931.64712093564913</v>
      </c>
      <c r="DB49" s="126">
        <f t="shared" si="66"/>
        <v>945.03992093564932</v>
      </c>
      <c r="DC49" s="127"/>
      <c r="DD49" s="103">
        <f t="shared" si="99"/>
        <v>609.14005209195705</v>
      </c>
      <c r="DE49" s="103">
        <f t="shared" si="67"/>
        <v>85.825800593734215</v>
      </c>
      <c r="DF49" s="103">
        <f t="shared" si="68"/>
        <v>250.07406824995792</v>
      </c>
      <c r="DG49" s="45">
        <f t="shared" si="69"/>
        <v>945.03992093564921</v>
      </c>
      <c r="DH49" s="113">
        <f t="shared" si="70"/>
        <v>805.76928006483911</v>
      </c>
      <c r="DI49" s="114"/>
      <c r="DJ49" s="103">
        <f t="shared" si="100"/>
        <v>609.14005209195705</v>
      </c>
      <c r="DK49" s="103">
        <f t="shared" si="71"/>
        <v>85.825800593734215</v>
      </c>
      <c r="DL49" s="103">
        <f t="shared" si="72"/>
        <v>110.80342737914773</v>
      </c>
      <c r="DM49" s="44">
        <f t="shared" si="73"/>
        <v>805.76928006483899</v>
      </c>
      <c r="DN49" s="115">
        <f t="shared" si="74"/>
        <v>897.4581874044045</v>
      </c>
      <c r="DO49" s="116"/>
      <c r="DP49" s="105">
        <f t="shared" si="75"/>
        <v>609.14005209195705</v>
      </c>
      <c r="DQ49" s="105">
        <f t="shared" si="76"/>
        <v>85.825800593734215</v>
      </c>
      <c r="DR49" s="105">
        <f t="shared" si="1"/>
        <v>202.49233471871321</v>
      </c>
      <c r="DS49" s="115">
        <f t="shared" si="77"/>
        <v>913.08312073773789</v>
      </c>
      <c r="DT49" s="116"/>
      <c r="DU49" s="105">
        <f t="shared" si="78"/>
        <v>609.14005209195705</v>
      </c>
      <c r="DV49" s="105">
        <f t="shared" si="79"/>
        <v>85.825800593734215</v>
      </c>
      <c r="DW49" s="105">
        <f t="shared" si="2"/>
        <v>218.11726805204654</v>
      </c>
      <c r="DX49" s="115">
        <f t="shared" si="80"/>
        <v>813.86452014400356</v>
      </c>
      <c r="DY49" s="116"/>
      <c r="DZ49" s="106">
        <f t="shared" si="81"/>
        <v>609.14005209195705</v>
      </c>
      <c r="EA49" s="106">
        <f t="shared" si="82"/>
        <v>85.825800593734215</v>
      </c>
      <c r="EB49" s="106">
        <f t="shared" si="3"/>
        <v>118.89866745831229</v>
      </c>
    </row>
    <row r="50" spans="1:132">
      <c r="A50" s="48"/>
      <c r="B50" s="1">
        <v>646760</v>
      </c>
      <c r="C50" s="50" t="s">
        <v>75</v>
      </c>
      <c r="D50" s="55">
        <v>15</v>
      </c>
      <c r="E50" s="67">
        <f t="shared" si="4"/>
        <v>0.5</v>
      </c>
      <c r="F50" s="113">
        <f t="shared" si="83"/>
        <v>883.79973592196711</v>
      </c>
      <c r="G50" s="114"/>
      <c r="H50" s="103">
        <f t="shared" si="101"/>
        <v>380.7125325574732</v>
      </c>
      <c r="I50" s="103">
        <f t="shared" si="102"/>
        <v>85.825800593734215</v>
      </c>
      <c r="J50" s="103">
        <f t="shared" si="5"/>
        <v>417.26140277075979</v>
      </c>
      <c r="K50" s="40">
        <f t="shared" si="6"/>
        <v>883.79973592196723</v>
      </c>
      <c r="L50" s="85">
        <f t="shared" si="7"/>
        <v>643.77026767200914</v>
      </c>
      <c r="M50" s="37"/>
      <c r="N50" s="103">
        <f t="shared" si="84"/>
        <v>380.7125325574732</v>
      </c>
      <c r="O50" s="103">
        <f t="shared" si="8"/>
        <v>85.825800593734215</v>
      </c>
      <c r="P50" s="103">
        <f t="shared" si="9"/>
        <v>177.23193452080179</v>
      </c>
      <c r="Q50" s="44">
        <f t="shared" si="10"/>
        <v>643.77026767200925</v>
      </c>
      <c r="R50" s="45" t="e">
        <f>#REF!+#REF!+#REF!</f>
        <v>#REF!</v>
      </c>
      <c r="S50" s="113">
        <f t="shared" si="11"/>
        <v>583.20486727618641</v>
      </c>
      <c r="T50" s="114"/>
      <c r="U50" s="103">
        <f t="shared" si="85"/>
        <v>380.7125325574732</v>
      </c>
      <c r="V50" s="103">
        <f t="shared" si="12"/>
        <v>85.825800593734215</v>
      </c>
      <c r="W50" s="103">
        <f t="shared" si="13"/>
        <v>116.66653412497895</v>
      </c>
      <c r="X50" s="45">
        <f t="shared" si="14"/>
        <v>583.20486727618641</v>
      </c>
      <c r="Y50" s="129">
        <f t="shared" si="15"/>
        <v>649.35060100534247</v>
      </c>
      <c r="Z50" s="130"/>
      <c r="AA50" s="104">
        <f t="shared" si="86"/>
        <v>380.7125325574732</v>
      </c>
      <c r="AB50" s="103">
        <f t="shared" si="16"/>
        <v>85.825800593734215</v>
      </c>
      <c r="AC50" s="103">
        <f t="shared" si="17"/>
        <v>182.81226785413509</v>
      </c>
      <c r="AD50" s="45">
        <f t="shared" si="18"/>
        <v>649.35060100534247</v>
      </c>
      <c r="AE50" s="129">
        <f t="shared" si="19"/>
        <v>654.9309343386758</v>
      </c>
      <c r="AF50" s="130"/>
      <c r="AG50" s="103">
        <f t="shared" si="87"/>
        <v>380.7125325574732</v>
      </c>
      <c r="AH50" s="103">
        <f t="shared" si="20"/>
        <v>85.825800593734215</v>
      </c>
      <c r="AI50" s="103">
        <f t="shared" si="21"/>
        <v>188.39260118746841</v>
      </c>
      <c r="AJ50" s="45">
        <f t="shared" si="22"/>
        <v>654.9309343386758</v>
      </c>
      <c r="AK50" s="129">
        <f t="shared" si="23"/>
        <v>643.77026767200914</v>
      </c>
      <c r="AL50" s="130"/>
      <c r="AM50" s="103">
        <f t="shared" si="88"/>
        <v>380.7125325574732</v>
      </c>
      <c r="AN50" s="103">
        <f t="shared" si="24"/>
        <v>85.825800593734215</v>
      </c>
      <c r="AO50" s="103">
        <f t="shared" si="25"/>
        <v>177.23193452080179</v>
      </c>
      <c r="AP50" s="45">
        <f t="shared" si="26"/>
        <v>643.77026767200914</v>
      </c>
      <c r="AQ50" s="129">
        <f t="shared" si="27"/>
        <v>555.71233374494159</v>
      </c>
      <c r="AR50" s="130"/>
      <c r="AS50" s="44">
        <f t="shared" si="89"/>
        <v>380.7125325574732</v>
      </c>
      <c r="AT50" s="44">
        <f t="shared" si="28"/>
        <v>85.825800593734215</v>
      </c>
      <c r="AU50" s="44">
        <f t="shared" si="29"/>
        <v>89.17400059373422</v>
      </c>
      <c r="AV50" s="45">
        <f t="shared" si="30"/>
        <v>555.71233374494159</v>
      </c>
      <c r="AW50" s="45" t="e">
        <f>#REF!+#REF!+#REF!</f>
        <v>#REF!</v>
      </c>
      <c r="AX50" s="129">
        <f t="shared" si="31"/>
        <v>649.35060100534247</v>
      </c>
      <c r="AY50" s="130"/>
      <c r="AZ50" s="44">
        <f t="shared" si="90"/>
        <v>380.7125325574732</v>
      </c>
      <c r="BA50" s="44">
        <f t="shared" si="32"/>
        <v>85.825800593734215</v>
      </c>
      <c r="BB50" s="44">
        <f t="shared" si="33"/>
        <v>182.81226785413509</v>
      </c>
      <c r="BC50" s="45">
        <f t="shared" si="34"/>
        <v>649.35060100534247</v>
      </c>
      <c r="BD50" s="129">
        <f t="shared" si="35"/>
        <v>832.1628688594775</v>
      </c>
      <c r="BE50" s="130"/>
      <c r="BF50" s="44">
        <f t="shared" si="91"/>
        <v>380.7125325574732</v>
      </c>
      <c r="BG50" s="44">
        <f t="shared" si="36"/>
        <v>85.825800593734215</v>
      </c>
      <c r="BH50" s="44">
        <f t="shared" si="37"/>
        <v>365.62453570827017</v>
      </c>
      <c r="BI50" s="45">
        <f t="shared" si="38"/>
        <v>832.16286885947761</v>
      </c>
      <c r="BJ50" s="129">
        <f t="shared" si="39"/>
        <v>584.320933942853</v>
      </c>
      <c r="BK50" s="130"/>
      <c r="BL50" s="103">
        <f t="shared" si="92"/>
        <v>380.7125325574732</v>
      </c>
      <c r="BM50" s="103">
        <f t="shared" si="40"/>
        <v>85.825800593734215</v>
      </c>
      <c r="BN50" s="103">
        <f t="shared" si="0"/>
        <v>117.78260079164562</v>
      </c>
      <c r="BO50" s="45">
        <f t="shared" si="41"/>
        <v>584.320933942853</v>
      </c>
      <c r="BP50" s="45" t="e">
        <f>#REF!+#REF!+#REF!</f>
        <v>#REF!</v>
      </c>
      <c r="BQ50" s="113">
        <f t="shared" si="42"/>
        <v>728.88913473449861</v>
      </c>
      <c r="BR50" s="114"/>
      <c r="BS50" s="44">
        <f t="shared" si="93"/>
        <v>380.7125325574732</v>
      </c>
      <c r="BT50" s="44">
        <f t="shared" si="43"/>
        <v>85.825800593734215</v>
      </c>
      <c r="BU50" s="44">
        <f t="shared" si="44"/>
        <v>262.35080158329123</v>
      </c>
      <c r="BV50" s="45">
        <f t="shared" si="45"/>
        <v>728.88913473449861</v>
      </c>
      <c r="BW50" s="85">
        <f t="shared" si="46"/>
        <v>735.58553473449865</v>
      </c>
      <c r="BX50" s="37"/>
      <c r="BY50" s="103">
        <f t="shared" si="94"/>
        <v>380.7125325574732</v>
      </c>
      <c r="BZ50" s="103">
        <f t="shared" si="47"/>
        <v>85.825800593734215</v>
      </c>
      <c r="CA50" s="103">
        <f t="shared" si="48"/>
        <v>269.04720158329121</v>
      </c>
      <c r="CB50" s="45">
        <f t="shared" si="49"/>
        <v>735.58553473449865</v>
      </c>
      <c r="CC50" s="113">
        <f t="shared" si="50"/>
        <v>705.86086786992053</v>
      </c>
      <c r="CD50" s="114"/>
      <c r="CE50" s="103">
        <f t="shared" si="95"/>
        <v>380.7125325574732</v>
      </c>
      <c r="CF50" s="103">
        <f t="shared" si="51"/>
        <v>85.825800593734215</v>
      </c>
      <c r="CG50" s="103">
        <f t="shared" si="52"/>
        <v>239.3225347187132</v>
      </c>
      <c r="CH50" s="45">
        <f t="shared" si="53"/>
        <v>705.86086786992064</v>
      </c>
      <c r="CI50" s="113">
        <f t="shared" si="54"/>
        <v>700.98746806783197</v>
      </c>
      <c r="CJ50" s="114"/>
      <c r="CK50" s="103">
        <f t="shared" si="96"/>
        <v>380.7125325574732</v>
      </c>
      <c r="CL50" s="103">
        <f t="shared" si="55"/>
        <v>85.825800593734215</v>
      </c>
      <c r="CM50" s="103">
        <f t="shared" si="56"/>
        <v>234.44913491662459</v>
      </c>
      <c r="CN50" s="45">
        <f t="shared" si="57"/>
        <v>700.98746806783197</v>
      </c>
      <c r="CO50" s="113">
        <f t="shared" si="58"/>
        <v>708.79993473449861</v>
      </c>
      <c r="CP50" s="114"/>
      <c r="CQ50" s="44">
        <f t="shared" si="97"/>
        <v>380.7125325574732</v>
      </c>
      <c r="CR50" s="44">
        <f t="shared" si="59"/>
        <v>85.825800593734215</v>
      </c>
      <c r="CS50" s="44">
        <f t="shared" si="60"/>
        <v>242.26160158329122</v>
      </c>
      <c r="CT50" s="45">
        <f t="shared" si="61"/>
        <v>708.79993473449861</v>
      </c>
      <c r="CU50" s="45" t="e">
        <f>#REF!+#REF!+#REF!</f>
        <v>#REF!</v>
      </c>
      <c r="CV50" s="113">
        <f t="shared" si="62"/>
        <v>703.21960140116528</v>
      </c>
      <c r="CW50" s="114"/>
      <c r="CX50" s="44">
        <f t="shared" si="98"/>
        <v>380.7125325574732</v>
      </c>
      <c r="CY50" s="44">
        <f t="shared" si="63"/>
        <v>85.825800593734215</v>
      </c>
      <c r="CZ50" s="44">
        <f t="shared" si="64"/>
        <v>236.68126824995792</v>
      </c>
      <c r="DA50" s="45">
        <f t="shared" si="65"/>
        <v>703.21960140116539</v>
      </c>
      <c r="DB50" s="126">
        <f t="shared" si="66"/>
        <v>716.61240140116536</v>
      </c>
      <c r="DC50" s="127"/>
      <c r="DD50" s="103">
        <f t="shared" si="99"/>
        <v>380.7125325574732</v>
      </c>
      <c r="DE50" s="103">
        <f t="shared" si="67"/>
        <v>85.825800593734215</v>
      </c>
      <c r="DF50" s="103">
        <f t="shared" si="68"/>
        <v>250.07406824995792</v>
      </c>
      <c r="DG50" s="45">
        <f t="shared" si="69"/>
        <v>716.61240140116536</v>
      </c>
      <c r="DH50" s="113">
        <f t="shared" si="70"/>
        <v>577.34176053035515</v>
      </c>
      <c r="DI50" s="114"/>
      <c r="DJ50" s="103">
        <f t="shared" si="100"/>
        <v>380.7125325574732</v>
      </c>
      <c r="DK50" s="103">
        <f t="shared" si="71"/>
        <v>85.825800593734215</v>
      </c>
      <c r="DL50" s="103">
        <f t="shared" si="72"/>
        <v>110.80342737914773</v>
      </c>
      <c r="DM50" s="44">
        <f t="shared" si="73"/>
        <v>577.34176053035515</v>
      </c>
      <c r="DN50" s="115">
        <f t="shared" si="74"/>
        <v>669.03066786992053</v>
      </c>
      <c r="DO50" s="116"/>
      <c r="DP50" s="105">
        <f t="shared" si="75"/>
        <v>380.7125325574732</v>
      </c>
      <c r="DQ50" s="105">
        <f t="shared" si="76"/>
        <v>85.825800593734215</v>
      </c>
      <c r="DR50" s="105">
        <f t="shared" si="1"/>
        <v>202.49233471871321</v>
      </c>
      <c r="DS50" s="115">
        <f t="shared" si="77"/>
        <v>684.65560120325392</v>
      </c>
      <c r="DT50" s="116"/>
      <c r="DU50" s="105">
        <f t="shared" si="78"/>
        <v>380.7125325574732</v>
      </c>
      <c r="DV50" s="105">
        <f t="shared" si="79"/>
        <v>85.825800593734215</v>
      </c>
      <c r="DW50" s="105">
        <f t="shared" si="2"/>
        <v>218.11726805204654</v>
      </c>
      <c r="DX50" s="115">
        <f t="shared" si="80"/>
        <v>585.43700060951983</v>
      </c>
      <c r="DY50" s="116"/>
      <c r="DZ50" s="106">
        <f t="shared" si="81"/>
        <v>380.7125325574732</v>
      </c>
      <c r="EA50" s="106">
        <f t="shared" si="82"/>
        <v>85.825800593734215</v>
      </c>
      <c r="EB50" s="106">
        <f t="shared" si="3"/>
        <v>118.89866745831229</v>
      </c>
    </row>
    <row r="51" spans="1:132">
      <c r="A51" s="48"/>
      <c r="B51" s="1">
        <v>646776</v>
      </c>
      <c r="C51" s="50" t="s">
        <v>76</v>
      </c>
      <c r="D51" s="55">
        <v>16</v>
      </c>
      <c r="E51" s="67">
        <f t="shared" si="4"/>
        <v>0.53333333333333333</v>
      </c>
      <c r="F51" s="113">
        <f t="shared" si="83"/>
        <v>909.18057142579869</v>
      </c>
      <c r="G51" s="114"/>
      <c r="H51" s="103">
        <f t="shared" si="101"/>
        <v>406.09336806130472</v>
      </c>
      <c r="I51" s="103">
        <f t="shared" si="102"/>
        <v>85.825800593734215</v>
      </c>
      <c r="J51" s="103">
        <f t="shared" si="5"/>
        <v>417.26140277075979</v>
      </c>
      <c r="K51" s="40">
        <f t="shared" si="6"/>
        <v>909.18057142579869</v>
      </c>
      <c r="L51" s="85">
        <f t="shared" si="7"/>
        <v>669.15110317584072</v>
      </c>
      <c r="M51" s="37"/>
      <c r="N51" s="103">
        <f t="shared" si="84"/>
        <v>406.09336806130472</v>
      </c>
      <c r="O51" s="103">
        <f t="shared" si="8"/>
        <v>85.825800593734215</v>
      </c>
      <c r="P51" s="103">
        <f t="shared" si="9"/>
        <v>177.23193452080179</v>
      </c>
      <c r="Q51" s="44">
        <f t="shared" si="10"/>
        <v>669.15110317584072</v>
      </c>
      <c r="R51" s="45" t="e">
        <f>#REF!+#REF!+#REF!</f>
        <v>#REF!</v>
      </c>
      <c r="S51" s="113">
        <f t="shared" si="11"/>
        <v>608.58570278001798</v>
      </c>
      <c r="T51" s="114"/>
      <c r="U51" s="103">
        <f t="shared" si="85"/>
        <v>406.09336806130472</v>
      </c>
      <c r="V51" s="103">
        <f t="shared" si="12"/>
        <v>85.825800593734215</v>
      </c>
      <c r="W51" s="103">
        <f t="shared" si="13"/>
        <v>116.66653412497895</v>
      </c>
      <c r="X51" s="45">
        <f t="shared" si="14"/>
        <v>608.58570278001787</v>
      </c>
      <c r="Y51" s="129">
        <f t="shared" si="15"/>
        <v>674.73143650917405</v>
      </c>
      <c r="Z51" s="130"/>
      <c r="AA51" s="104">
        <f t="shared" si="86"/>
        <v>406.09336806130472</v>
      </c>
      <c r="AB51" s="103">
        <f t="shared" si="16"/>
        <v>85.825800593734215</v>
      </c>
      <c r="AC51" s="103">
        <f t="shared" si="17"/>
        <v>182.81226785413509</v>
      </c>
      <c r="AD51" s="45">
        <f t="shared" si="18"/>
        <v>674.73143650917405</v>
      </c>
      <c r="AE51" s="129">
        <f t="shared" si="19"/>
        <v>680.31176984250737</v>
      </c>
      <c r="AF51" s="130"/>
      <c r="AG51" s="103">
        <f t="shared" si="87"/>
        <v>406.09336806130472</v>
      </c>
      <c r="AH51" s="103">
        <f t="shared" si="20"/>
        <v>85.825800593734215</v>
      </c>
      <c r="AI51" s="103">
        <f t="shared" si="21"/>
        <v>188.39260118746841</v>
      </c>
      <c r="AJ51" s="45">
        <f t="shared" si="22"/>
        <v>680.31176984250737</v>
      </c>
      <c r="AK51" s="129">
        <f t="shared" si="23"/>
        <v>669.15110317584072</v>
      </c>
      <c r="AL51" s="130"/>
      <c r="AM51" s="103">
        <f t="shared" si="88"/>
        <v>406.09336806130472</v>
      </c>
      <c r="AN51" s="103">
        <f t="shared" si="24"/>
        <v>85.825800593734215</v>
      </c>
      <c r="AO51" s="103">
        <f t="shared" si="25"/>
        <v>177.23193452080179</v>
      </c>
      <c r="AP51" s="45">
        <f t="shared" si="26"/>
        <v>669.15110317584072</v>
      </c>
      <c r="AQ51" s="129">
        <f t="shared" si="27"/>
        <v>581.09316924877317</v>
      </c>
      <c r="AR51" s="130"/>
      <c r="AS51" s="44">
        <f t="shared" si="89"/>
        <v>406.09336806130472</v>
      </c>
      <c r="AT51" s="44">
        <f t="shared" si="28"/>
        <v>85.825800593734215</v>
      </c>
      <c r="AU51" s="44">
        <f t="shared" si="29"/>
        <v>89.17400059373422</v>
      </c>
      <c r="AV51" s="45">
        <f t="shared" si="30"/>
        <v>581.09316924877317</v>
      </c>
      <c r="AW51" s="45" t="e">
        <f>#REF!+#REF!+#REF!</f>
        <v>#REF!</v>
      </c>
      <c r="AX51" s="129">
        <f t="shared" si="31"/>
        <v>674.73143650917405</v>
      </c>
      <c r="AY51" s="130"/>
      <c r="AZ51" s="44">
        <f t="shared" si="90"/>
        <v>406.09336806130472</v>
      </c>
      <c r="BA51" s="44">
        <f t="shared" si="32"/>
        <v>85.825800593734215</v>
      </c>
      <c r="BB51" s="44">
        <f t="shared" si="33"/>
        <v>182.81226785413509</v>
      </c>
      <c r="BC51" s="45">
        <f t="shared" si="34"/>
        <v>674.73143650917405</v>
      </c>
      <c r="BD51" s="129">
        <f t="shared" si="35"/>
        <v>857.54370436330896</v>
      </c>
      <c r="BE51" s="130"/>
      <c r="BF51" s="44">
        <f t="shared" si="91"/>
        <v>406.09336806130472</v>
      </c>
      <c r="BG51" s="44">
        <f t="shared" si="36"/>
        <v>85.825800593734215</v>
      </c>
      <c r="BH51" s="44">
        <f t="shared" si="37"/>
        <v>365.62453570827017</v>
      </c>
      <c r="BI51" s="45">
        <f t="shared" si="38"/>
        <v>857.54370436330919</v>
      </c>
      <c r="BJ51" s="129">
        <f t="shared" si="39"/>
        <v>609.70176944668458</v>
      </c>
      <c r="BK51" s="130"/>
      <c r="BL51" s="103">
        <f t="shared" si="92"/>
        <v>406.09336806130472</v>
      </c>
      <c r="BM51" s="103">
        <f t="shared" si="40"/>
        <v>85.825800593734215</v>
      </c>
      <c r="BN51" s="103">
        <f t="shared" si="0"/>
        <v>117.78260079164562</v>
      </c>
      <c r="BO51" s="45">
        <f t="shared" si="41"/>
        <v>609.70176944668458</v>
      </c>
      <c r="BP51" s="45" t="e">
        <f>#REF!+#REF!+#REF!</f>
        <v>#REF!</v>
      </c>
      <c r="BQ51" s="113">
        <f t="shared" si="42"/>
        <v>754.26997023833007</v>
      </c>
      <c r="BR51" s="114"/>
      <c r="BS51" s="44">
        <f t="shared" si="93"/>
        <v>406.09336806130472</v>
      </c>
      <c r="BT51" s="44">
        <f t="shared" si="43"/>
        <v>85.825800593734215</v>
      </c>
      <c r="BU51" s="44">
        <f t="shared" si="44"/>
        <v>262.35080158329123</v>
      </c>
      <c r="BV51" s="45">
        <f t="shared" si="45"/>
        <v>754.26997023833019</v>
      </c>
      <c r="BW51" s="85">
        <f t="shared" si="46"/>
        <v>760.96637023833011</v>
      </c>
      <c r="BX51" s="37"/>
      <c r="BY51" s="103">
        <f t="shared" si="94"/>
        <v>406.09336806130472</v>
      </c>
      <c r="BZ51" s="103">
        <f t="shared" si="47"/>
        <v>85.825800593734215</v>
      </c>
      <c r="CA51" s="103">
        <f t="shared" si="48"/>
        <v>269.04720158329121</v>
      </c>
      <c r="CB51" s="45">
        <f t="shared" si="49"/>
        <v>760.96637023833023</v>
      </c>
      <c r="CC51" s="113">
        <f t="shared" si="50"/>
        <v>731.24170337375199</v>
      </c>
      <c r="CD51" s="114"/>
      <c r="CE51" s="103">
        <f t="shared" si="95"/>
        <v>406.09336806130472</v>
      </c>
      <c r="CF51" s="103">
        <f t="shared" si="51"/>
        <v>85.825800593734215</v>
      </c>
      <c r="CG51" s="103">
        <f t="shared" si="52"/>
        <v>239.3225347187132</v>
      </c>
      <c r="CH51" s="45">
        <f t="shared" si="53"/>
        <v>731.24170337375222</v>
      </c>
      <c r="CI51" s="113">
        <f t="shared" si="54"/>
        <v>726.36830357166343</v>
      </c>
      <c r="CJ51" s="114"/>
      <c r="CK51" s="103">
        <f t="shared" si="96"/>
        <v>406.09336806130472</v>
      </c>
      <c r="CL51" s="103">
        <f t="shared" si="55"/>
        <v>85.825800593734215</v>
      </c>
      <c r="CM51" s="103">
        <f t="shared" si="56"/>
        <v>234.44913491662459</v>
      </c>
      <c r="CN51" s="45">
        <f t="shared" si="57"/>
        <v>726.36830357166355</v>
      </c>
      <c r="CO51" s="113">
        <f t="shared" si="58"/>
        <v>734.18077023833007</v>
      </c>
      <c r="CP51" s="114"/>
      <c r="CQ51" s="44">
        <f t="shared" si="97"/>
        <v>406.09336806130472</v>
      </c>
      <c r="CR51" s="44">
        <f t="shared" si="59"/>
        <v>85.825800593734215</v>
      </c>
      <c r="CS51" s="44">
        <f t="shared" si="60"/>
        <v>242.26160158329122</v>
      </c>
      <c r="CT51" s="45">
        <f t="shared" si="61"/>
        <v>734.18077023833007</v>
      </c>
      <c r="CU51" s="45" t="e">
        <f>#REF!+#REF!+#REF!</f>
        <v>#REF!</v>
      </c>
      <c r="CV51" s="113">
        <f t="shared" si="62"/>
        <v>728.60043690499674</v>
      </c>
      <c r="CW51" s="114"/>
      <c r="CX51" s="44">
        <f t="shared" si="98"/>
        <v>406.09336806130472</v>
      </c>
      <c r="CY51" s="44">
        <f t="shared" si="63"/>
        <v>85.825800593734215</v>
      </c>
      <c r="CZ51" s="44">
        <f t="shared" si="64"/>
        <v>236.68126824995792</v>
      </c>
      <c r="DA51" s="45">
        <f t="shared" si="65"/>
        <v>728.60043690499685</v>
      </c>
      <c r="DB51" s="126">
        <f t="shared" si="66"/>
        <v>741.99323690499682</v>
      </c>
      <c r="DC51" s="127"/>
      <c r="DD51" s="103">
        <f t="shared" si="99"/>
        <v>406.09336806130472</v>
      </c>
      <c r="DE51" s="103">
        <f t="shared" si="67"/>
        <v>85.825800593734215</v>
      </c>
      <c r="DF51" s="103">
        <f t="shared" si="68"/>
        <v>250.07406824995792</v>
      </c>
      <c r="DG51" s="45">
        <f t="shared" si="69"/>
        <v>741.99323690499682</v>
      </c>
      <c r="DH51" s="113">
        <f t="shared" si="70"/>
        <v>602.72259603418672</v>
      </c>
      <c r="DI51" s="114"/>
      <c r="DJ51" s="103">
        <f t="shared" si="100"/>
        <v>406.09336806130472</v>
      </c>
      <c r="DK51" s="103">
        <f t="shared" si="71"/>
        <v>85.825800593734215</v>
      </c>
      <c r="DL51" s="103">
        <f t="shared" si="72"/>
        <v>110.80342737914773</v>
      </c>
      <c r="DM51" s="44">
        <f t="shared" si="73"/>
        <v>602.72259603418661</v>
      </c>
      <c r="DN51" s="115">
        <f t="shared" si="74"/>
        <v>694.41150337375211</v>
      </c>
      <c r="DO51" s="116"/>
      <c r="DP51" s="105">
        <f t="shared" si="75"/>
        <v>406.09336806130472</v>
      </c>
      <c r="DQ51" s="105">
        <f t="shared" si="76"/>
        <v>85.825800593734215</v>
      </c>
      <c r="DR51" s="105">
        <f t="shared" si="1"/>
        <v>202.49233471871321</v>
      </c>
      <c r="DS51" s="115">
        <f t="shared" si="77"/>
        <v>710.03643670708539</v>
      </c>
      <c r="DT51" s="116"/>
      <c r="DU51" s="105">
        <f t="shared" si="78"/>
        <v>406.09336806130472</v>
      </c>
      <c r="DV51" s="105">
        <f t="shared" si="79"/>
        <v>85.825800593734215</v>
      </c>
      <c r="DW51" s="105">
        <f t="shared" si="2"/>
        <v>218.11726805204654</v>
      </c>
      <c r="DX51" s="115">
        <f t="shared" si="80"/>
        <v>610.81783611335129</v>
      </c>
      <c r="DY51" s="116"/>
      <c r="DZ51" s="106">
        <f t="shared" si="81"/>
        <v>406.09336806130472</v>
      </c>
      <c r="EA51" s="106">
        <f t="shared" si="82"/>
        <v>85.825800593734215</v>
      </c>
      <c r="EB51" s="106">
        <f t="shared" si="3"/>
        <v>118.89866745831229</v>
      </c>
    </row>
    <row r="52" spans="1:132" ht="30">
      <c r="A52" s="47" t="s">
        <v>53</v>
      </c>
      <c r="B52" s="1">
        <v>646765</v>
      </c>
      <c r="C52" s="50" t="s">
        <v>77</v>
      </c>
      <c r="D52" s="55">
        <v>5</v>
      </c>
      <c r="E52" s="67">
        <f t="shared" si="4"/>
        <v>0.16666666666666666</v>
      </c>
      <c r="F52" s="113">
        <f t="shared" si="83"/>
        <v>629.99138088365169</v>
      </c>
      <c r="G52" s="114"/>
      <c r="H52" s="103">
        <f t="shared" si="101"/>
        <v>126.90417751915773</v>
      </c>
      <c r="I52" s="103">
        <f t="shared" si="102"/>
        <v>85.825800593734215</v>
      </c>
      <c r="J52" s="103">
        <f t="shared" si="5"/>
        <v>417.26140277075979</v>
      </c>
      <c r="K52" s="40">
        <f t="shared" si="6"/>
        <v>629.9913808836518</v>
      </c>
      <c r="L52" s="85">
        <f t="shared" si="7"/>
        <v>389.96191263369371</v>
      </c>
      <c r="M52" s="37"/>
      <c r="N52" s="103">
        <f t="shared" si="84"/>
        <v>126.90417751915773</v>
      </c>
      <c r="O52" s="103">
        <f t="shared" si="8"/>
        <v>85.825800593734215</v>
      </c>
      <c r="P52" s="103">
        <f t="shared" si="9"/>
        <v>177.23193452080179</v>
      </c>
      <c r="Q52" s="44">
        <f t="shared" si="10"/>
        <v>389.96191263369371</v>
      </c>
      <c r="R52" s="45" t="e">
        <f>#REF!+#REF!+#REF!</f>
        <v>#REF!</v>
      </c>
      <c r="S52" s="113">
        <f t="shared" si="11"/>
        <v>329.39651223787098</v>
      </c>
      <c r="T52" s="114"/>
      <c r="U52" s="103">
        <f t="shared" si="85"/>
        <v>126.90417751915773</v>
      </c>
      <c r="V52" s="103">
        <f t="shared" si="12"/>
        <v>85.825800593734215</v>
      </c>
      <c r="W52" s="103">
        <f t="shared" si="13"/>
        <v>116.66653412497895</v>
      </c>
      <c r="X52" s="45">
        <f t="shared" si="14"/>
        <v>329.39651223787087</v>
      </c>
      <c r="Y52" s="129">
        <f t="shared" si="15"/>
        <v>395.5422459670271</v>
      </c>
      <c r="Z52" s="130"/>
      <c r="AA52" s="104">
        <f t="shared" si="86"/>
        <v>126.90417751915773</v>
      </c>
      <c r="AB52" s="103">
        <f t="shared" si="16"/>
        <v>85.825800593734215</v>
      </c>
      <c r="AC52" s="103">
        <f t="shared" si="17"/>
        <v>182.81226785413509</v>
      </c>
      <c r="AD52" s="45">
        <f t="shared" si="18"/>
        <v>395.54224596702699</v>
      </c>
      <c r="AE52" s="129">
        <f t="shared" si="19"/>
        <v>401.12257930036037</v>
      </c>
      <c r="AF52" s="130"/>
      <c r="AG52" s="103">
        <f t="shared" si="87"/>
        <v>126.90417751915773</v>
      </c>
      <c r="AH52" s="103">
        <f t="shared" si="20"/>
        <v>85.825800593734215</v>
      </c>
      <c r="AI52" s="103">
        <f t="shared" si="21"/>
        <v>188.39260118746841</v>
      </c>
      <c r="AJ52" s="45">
        <f t="shared" si="22"/>
        <v>401.12257930036031</v>
      </c>
      <c r="AK52" s="129">
        <f t="shared" si="23"/>
        <v>389.96191263369371</v>
      </c>
      <c r="AL52" s="130"/>
      <c r="AM52" s="103">
        <f t="shared" si="88"/>
        <v>126.90417751915773</v>
      </c>
      <c r="AN52" s="103">
        <f t="shared" si="24"/>
        <v>85.825800593734215</v>
      </c>
      <c r="AO52" s="103">
        <f t="shared" si="25"/>
        <v>177.23193452080179</v>
      </c>
      <c r="AP52" s="45">
        <f t="shared" si="26"/>
        <v>389.96191263369371</v>
      </c>
      <c r="AQ52" s="129">
        <f t="shared" si="27"/>
        <v>301.90397870662616</v>
      </c>
      <c r="AR52" s="130"/>
      <c r="AS52" s="44">
        <f t="shared" si="89"/>
        <v>126.90417751915773</v>
      </c>
      <c r="AT52" s="44">
        <f t="shared" si="28"/>
        <v>85.825800593734215</v>
      </c>
      <c r="AU52" s="44">
        <f t="shared" si="29"/>
        <v>89.17400059373422</v>
      </c>
      <c r="AV52" s="45">
        <f t="shared" si="30"/>
        <v>301.90397870662616</v>
      </c>
      <c r="AW52" s="45" t="e">
        <f>#REF!+#REF!+#REF!</f>
        <v>#REF!</v>
      </c>
      <c r="AX52" s="129">
        <f t="shared" si="31"/>
        <v>395.5422459670271</v>
      </c>
      <c r="AY52" s="130"/>
      <c r="AZ52" s="44">
        <f t="shared" si="90"/>
        <v>126.90417751915773</v>
      </c>
      <c r="BA52" s="44">
        <f t="shared" si="32"/>
        <v>85.825800593734215</v>
      </c>
      <c r="BB52" s="44">
        <f t="shared" si="33"/>
        <v>182.81226785413509</v>
      </c>
      <c r="BC52" s="45">
        <f t="shared" si="34"/>
        <v>395.54224596702699</v>
      </c>
      <c r="BD52" s="129">
        <f t="shared" si="35"/>
        <v>578.35451382116219</v>
      </c>
      <c r="BE52" s="130"/>
      <c r="BF52" s="44">
        <f t="shared" si="91"/>
        <v>126.90417751915773</v>
      </c>
      <c r="BG52" s="44">
        <f t="shared" si="36"/>
        <v>85.825800593734215</v>
      </c>
      <c r="BH52" s="44">
        <f t="shared" si="37"/>
        <v>365.62453570827017</v>
      </c>
      <c r="BI52" s="45">
        <f t="shared" si="38"/>
        <v>578.35451382116219</v>
      </c>
      <c r="BJ52" s="129">
        <f t="shared" si="39"/>
        <v>330.51257890453758</v>
      </c>
      <c r="BK52" s="130"/>
      <c r="BL52" s="103">
        <f t="shared" si="92"/>
        <v>126.90417751915773</v>
      </c>
      <c r="BM52" s="103">
        <f t="shared" si="40"/>
        <v>85.825800593734215</v>
      </c>
      <c r="BN52" s="103">
        <f t="shared" si="0"/>
        <v>117.78260079164562</v>
      </c>
      <c r="BO52" s="45">
        <f t="shared" si="41"/>
        <v>330.51257890453758</v>
      </c>
      <c r="BP52" s="45" t="e">
        <f>#REF!+#REF!+#REF!</f>
        <v>#REF!</v>
      </c>
      <c r="BQ52" s="113">
        <f t="shared" si="42"/>
        <v>475.08077969618313</v>
      </c>
      <c r="BR52" s="114"/>
      <c r="BS52" s="44">
        <f t="shared" si="93"/>
        <v>126.90417751915773</v>
      </c>
      <c r="BT52" s="44">
        <f t="shared" si="43"/>
        <v>85.825800593734215</v>
      </c>
      <c r="BU52" s="44">
        <f t="shared" si="44"/>
        <v>262.35080158329123</v>
      </c>
      <c r="BV52" s="45">
        <f t="shared" si="45"/>
        <v>475.08077969618313</v>
      </c>
      <c r="BW52" s="85">
        <f t="shared" si="46"/>
        <v>481.77717969618311</v>
      </c>
      <c r="BX52" s="37"/>
      <c r="BY52" s="103">
        <f t="shared" si="94"/>
        <v>126.90417751915773</v>
      </c>
      <c r="BZ52" s="103">
        <f t="shared" si="47"/>
        <v>85.825800593734215</v>
      </c>
      <c r="CA52" s="103">
        <f t="shared" si="48"/>
        <v>269.04720158329121</v>
      </c>
      <c r="CB52" s="45">
        <f t="shared" si="49"/>
        <v>481.77717969618317</v>
      </c>
      <c r="CC52" s="113">
        <f t="shared" si="50"/>
        <v>452.0525128316051</v>
      </c>
      <c r="CD52" s="114"/>
      <c r="CE52" s="103">
        <f t="shared" si="95"/>
        <v>126.90417751915773</v>
      </c>
      <c r="CF52" s="103">
        <f t="shared" si="51"/>
        <v>85.825800593734215</v>
      </c>
      <c r="CG52" s="103">
        <f t="shared" si="52"/>
        <v>239.3225347187132</v>
      </c>
      <c r="CH52" s="45">
        <f t="shared" si="53"/>
        <v>452.05251283160516</v>
      </c>
      <c r="CI52" s="113">
        <f t="shared" si="54"/>
        <v>447.17911302951649</v>
      </c>
      <c r="CJ52" s="114"/>
      <c r="CK52" s="103">
        <f t="shared" si="96"/>
        <v>126.90417751915773</v>
      </c>
      <c r="CL52" s="103">
        <f t="shared" si="55"/>
        <v>85.825800593734215</v>
      </c>
      <c r="CM52" s="103">
        <f t="shared" si="56"/>
        <v>234.44913491662459</v>
      </c>
      <c r="CN52" s="45">
        <f t="shared" si="57"/>
        <v>447.17911302951649</v>
      </c>
      <c r="CO52" s="113">
        <f t="shared" si="58"/>
        <v>454.99157969618324</v>
      </c>
      <c r="CP52" s="114"/>
      <c r="CQ52" s="44">
        <f t="shared" si="97"/>
        <v>126.90417751915773</v>
      </c>
      <c r="CR52" s="44">
        <f t="shared" si="59"/>
        <v>85.825800593734215</v>
      </c>
      <c r="CS52" s="44">
        <f t="shared" si="60"/>
        <v>242.26160158329122</v>
      </c>
      <c r="CT52" s="45">
        <f t="shared" si="61"/>
        <v>454.99157969618312</v>
      </c>
      <c r="CU52" s="45" t="e">
        <f>#REF!+#REF!+#REF!</f>
        <v>#REF!</v>
      </c>
      <c r="CV52" s="113">
        <f t="shared" si="62"/>
        <v>449.41124636284985</v>
      </c>
      <c r="CW52" s="114"/>
      <c r="CX52" s="44">
        <f t="shared" si="98"/>
        <v>126.90417751915773</v>
      </c>
      <c r="CY52" s="44">
        <f t="shared" si="63"/>
        <v>85.825800593734215</v>
      </c>
      <c r="CZ52" s="44">
        <f t="shared" si="64"/>
        <v>236.68126824995792</v>
      </c>
      <c r="DA52" s="45">
        <f t="shared" si="65"/>
        <v>449.41124636284985</v>
      </c>
      <c r="DB52" s="126">
        <f t="shared" si="66"/>
        <v>462.80404636284982</v>
      </c>
      <c r="DC52" s="127"/>
      <c r="DD52" s="103">
        <f t="shared" si="99"/>
        <v>126.90417751915773</v>
      </c>
      <c r="DE52" s="103">
        <f t="shared" si="67"/>
        <v>85.825800593734215</v>
      </c>
      <c r="DF52" s="103">
        <f t="shared" si="68"/>
        <v>250.07406824995792</v>
      </c>
      <c r="DG52" s="45">
        <f t="shared" si="69"/>
        <v>462.80404636284987</v>
      </c>
      <c r="DH52" s="113">
        <f t="shared" si="70"/>
        <v>323.53340549203961</v>
      </c>
      <c r="DI52" s="114"/>
      <c r="DJ52" s="103">
        <f t="shared" si="100"/>
        <v>126.90417751915773</v>
      </c>
      <c r="DK52" s="103">
        <f t="shared" si="71"/>
        <v>85.825800593734215</v>
      </c>
      <c r="DL52" s="103">
        <f t="shared" si="72"/>
        <v>110.80342737914773</v>
      </c>
      <c r="DM52" s="44">
        <f t="shared" si="73"/>
        <v>323.53340549203966</v>
      </c>
      <c r="DN52" s="115">
        <f t="shared" si="74"/>
        <v>415.22231283160511</v>
      </c>
      <c r="DO52" s="116"/>
      <c r="DP52" s="105">
        <f t="shared" si="75"/>
        <v>126.90417751915773</v>
      </c>
      <c r="DQ52" s="105">
        <f t="shared" si="76"/>
        <v>85.825800593734215</v>
      </c>
      <c r="DR52" s="105">
        <f t="shared" si="1"/>
        <v>202.49233471871321</v>
      </c>
      <c r="DS52" s="115">
        <f t="shared" si="77"/>
        <v>430.84724616493844</v>
      </c>
      <c r="DT52" s="116"/>
      <c r="DU52" s="105">
        <f t="shared" si="78"/>
        <v>126.90417751915773</v>
      </c>
      <c r="DV52" s="105">
        <f t="shared" si="79"/>
        <v>85.825800593734215</v>
      </c>
      <c r="DW52" s="105">
        <f t="shared" si="2"/>
        <v>218.11726805204654</v>
      </c>
      <c r="DX52" s="115">
        <f t="shared" si="80"/>
        <v>331.62864557120429</v>
      </c>
      <c r="DY52" s="116"/>
      <c r="DZ52" s="106">
        <f t="shared" si="81"/>
        <v>126.90417751915773</v>
      </c>
      <c r="EA52" s="106">
        <f t="shared" si="82"/>
        <v>85.825800593734215</v>
      </c>
      <c r="EB52" s="106">
        <f t="shared" si="3"/>
        <v>118.89866745831229</v>
      </c>
    </row>
    <row r="53" spans="1:132" s="59" customFormat="1">
      <c r="A53" s="48"/>
      <c r="B53" s="9">
        <v>646765</v>
      </c>
      <c r="C53" s="52" t="s">
        <v>78</v>
      </c>
      <c r="D53" s="57">
        <v>5</v>
      </c>
      <c r="E53" s="67">
        <f t="shared" si="4"/>
        <v>0.16666666666666666</v>
      </c>
      <c r="F53" s="113">
        <f t="shared" si="83"/>
        <v>629.99138088365169</v>
      </c>
      <c r="G53" s="114"/>
      <c r="H53" s="103">
        <f t="shared" si="101"/>
        <v>126.90417751915773</v>
      </c>
      <c r="I53" s="103">
        <f t="shared" si="102"/>
        <v>85.825800593734215</v>
      </c>
      <c r="J53" s="103">
        <f t="shared" si="5"/>
        <v>417.26140277075979</v>
      </c>
      <c r="K53" s="40">
        <f t="shared" si="6"/>
        <v>629.9913808836518</v>
      </c>
      <c r="L53" s="85">
        <f t="shared" si="7"/>
        <v>389.96191263369371</v>
      </c>
      <c r="M53" s="38"/>
      <c r="N53" s="103">
        <f t="shared" si="84"/>
        <v>126.90417751915773</v>
      </c>
      <c r="O53" s="103">
        <f t="shared" si="8"/>
        <v>85.825800593734215</v>
      </c>
      <c r="P53" s="103">
        <f t="shared" si="9"/>
        <v>177.23193452080179</v>
      </c>
      <c r="Q53" s="44">
        <f t="shared" si="10"/>
        <v>389.96191263369371</v>
      </c>
      <c r="R53" s="45" t="e">
        <f>#REF!+#REF!+#REF!</f>
        <v>#REF!</v>
      </c>
      <c r="S53" s="113">
        <f t="shared" si="11"/>
        <v>329.39651223787098</v>
      </c>
      <c r="T53" s="114"/>
      <c r="U53" s="103">
        <f t="shared" si="85"/>
        <v>126.90417751915773</v>
      </c>
      <c r="V53" s="103">
        <f t="shared" si="12"/>
        <v>85.825800593734215</v>
      </c>
      <c r="W53" s="103">
        <f t="shared" si="13"/>
        <v>116.66653412497895</v>
      </c>
      <c r="X53" s="45">
        <f t="shared" si="14"/>
        <v>329.39651223787087</v>
      </c>
      <c r="Y53" s="129">
        <f t="shared" si="15"/>
        <v>395.5422459670271</v>
      </c>
      <c r="Z53" s="130"/>
      <c r="AA53" s="104">
        <f t="shared" si="86"/>
        <v>126.90417751915773</v>
      </c>
      <c r="AB53" s="103">
        <f t="shared" si="16"/>
        <v>85.825800593734215</v>
      </c>
      <c r="AC53" s="103">
        <f t="shared" si="17"/>
        <v>182.81226785413509</v>
      </c>
      <c r="AD53" s="45">
        <f t="shared" si="18"/>
        <v>395.54224596702699</v>
      </c>
      <c r="AE53" s="129">
        <f t="shared" si="19"/>
        <v>401.12257930036037</v>
      </c>
      <c r="AF53" s="130"/>
      <c r="AG53" s="103">
        <f t="shared" si="87"/>
        <v>126.90417751915773</v>
      </c>
      <c r="AH53" s="103">
        <f t="shared" si="20"/>
        <v>85.825800593734215</v>
      </c>
      <c r="AI53" s="103">
        <f t="shared" si="21"/>
        <v>188.39260118746841</v>
      </c>
      <c r="AJ53" s="45">
        <f t="shared" si="22"/>
        <v>401.12257930036031</v>
      </c>
      <c r="AK53" s="129">
        <f t="shared" si="23"/>
        <v>389.96191263369371</v>
      </c>
      <c r="AL53" s="130"/>
      <c r="AM53" s="103">
        <f t="shared" si="88"/>
        <v>126.90417751915773</v>
      </c>
      <c r="AN53" s="103">
        <f t="shared" si="24"/>
        <v>85.825800593734215</v>
      </c>
      <c r="AO53" s="103">
        <f t="shared" si="25"/>
        <v>177.23193452080179</v>
      </c>
      <c r="AP53" s="45">
        <f t="shared" si="26"/>
        <v>389.96191263369371</v>
      </c>
      <c r="AQ53" s="129">
        <f t="shared" si="27"/>
        <v>301.90397870662616</v>
      </c>
      <c r="AR53" s="130"/>
      <c r="AS53" s="44">
        <f t="shared" si="89"/>
        <v>126.90417751915773</v>
      </c>
      <c r="AT53" s="44">
        <f t="shared" si="28"/>
        <v>85.825800593734215</v>
      </c>
      <c r="AU53" s="44">
        <f t="shared" si="29"/>
        <v>89.17400059373422</v>
      </c>
      <c r="AV53" s="45">
        <f t="shared" si="30"/>
        <v>301.90397870662616</v>
      </c>
      <c r="AW53" s="45" t="e">
        <f>#REF!+#REF!+#REF!</f>
        <v>#REF!</v>
      </c>
      <c r="AX53" s="129">
        <f t="shared" si="31"/>
        <v>395.5422459670271</v>
      </c>
      <c r="AY53" s="130"/>
      <c r="AZ53" s="44">
        <f t="shared" si="90"/>
        <v>126.90417751915773</v>
      </c>
      <c r="BA53" s="44">
        <f t="shared" si="32"/>
        <v>85.825800593734215</v>
      </c>
      <c r="BB53" s="44">
        <f t="shared" si="33"/>
        <v>182.81226785413509</v>
      </c>
      <c r="BC53" s="45">
        <f t="shared" si="34"/>
        <v>395.54224596702699</v>
      </c>
      <c r="BD53" s="129">
        <f t="shared" si="35"/>
        <v>578.35451382116219</v>
      </c>
      <c r="BE53" s="130"/>
      <c r="BF53" s="44">
        <f t="shared" si="91"/>
        <v>126.90417751915773</v>
      </c>
      <c r="BG53" s="44">
        <f t="shared" si="36"/>
        <v>85.825800593734215</v>
      </c>
      <c r="BH53" s="44">
        <f t="shared" si="37"/>
        <v>365.62453570827017</v>
      </c>
      <c r="BI53" s="45">
        <f t="shared" si="38"/>
        <v>578.35451382116219</v>
      </c>
      <c r="BJ53" s="129">
        <f t="shared" si="39"/>
        <v>330.51257890453758</v>
      </c>
      <c r="BK53" s="130"/>
      <c r="BL53" s="103">
        <f t="shared" si="92"/>
        <v>126.90417751915773</v>
      </c>
      <c r="BM53" s="103">
        <f t="shared" si="40"/>
        <v>85.825800593734215</v>
      </c>
      <c r="BN53" s="103">
        <f t="shared" si="0"/>
        <v>117.78260079164562</v>
      </c>
      <c r="BO53" s="45">
        <f t="shared" si="41"/>
        <v>330.51257890453758</v>
      </c>
      <c r="BP53" s="45" t="e">
        <f>#REF!+#REF!+#REF!</f>
        <v>#REF!</v>
      </c>
      <c r="BQ53" s="113">
        <f t="shared" si="42"/>
        <v>475.08077969618313</v>
      </c>
      <c r="BR53" s="114"/>
      <c r="BS53" s="44">
        <f t="shared" si="93"/>
        <v>126.90417751915773</v>
      </c>
      <c r="BT53" s="44">
        <f t="shared" si="43"/>
        <v>85.825800593734215</v>
      </c>
      <c r="BU53" s="44">
        <f t="shared" si="44"/>
        <v>262.35080158329123</v>
      </c>
      <c r="BV53" s="45">
        <f t="shared" si="45"/>
        <v>475.08077969618313</v>
      </c>
      <c r="BW53" s="85">
        <f t="shared" si="46"/>
        <v>481.77717969618311</v>
      </c>
      <c r="BX53" s="38"/>
      <c r="BY53" s="103">
        <f t="shared" si="94"/>
        <v>126.90417751915773</v>
      </c>
      <c r="BZ53" s="103">
        <f t="shared" si="47"/>
        <v>85.825800593734215</v>
      </c>
      <c r="CA53" s="103">
        <f t="shared" si="48"/>
        <v>269.04720158329121</v>
      </c>
      <c r="CB53" s="45">
        <f t="shared" si="49"/>
        <v>481.77717969618317</v>
      </c>
      <c r="CC53" s="113">
        <f t="shared" si="50"/>
        <v>452.0525128316051</v>
      </c>
      <c r="CD53" s="114"/>
      <c r="CE53" s="103">
        <f t="shared" si="95"/>
        <v>126.90417751915773</v>
      </c>
      <c r="CF53" s="103">
        <f t="shared" si="51"/>
        <v>85.825800593734215</v>
      </c>
      <c r="CG53" s="103">
        <f t="shared" si="52"/>
        <v>239.3225347187132</v>
      </c>
      <c r="CH53" s="45">
        <f t="shared" si="53"/>
        <v>452.05251283160516</v>
      </c>
      <c r="CI53" s="113">
        <f t="shared" si="54"/>
        <v>447.17911302951649</v>
      </c>
      <c r="CJ53" s="114"/>
      <c r="CK53" s="103">
        <f t="shared" si="96"/>
        <v>126.90417751915773</v>
      </c>
      <c r="CL53" s="103">
        <f t="shared" si="55"/>
        <v>85.825800593734215</v>
      </c>
      <c r="CM53" s="103">
        <f t="shared" si="56"/>
        <v>234.44913491662459</v>
      </c>
      <c r="CN53" s="45">
        <f t="shared" si="57"/>
        <v>447.17911302951649</v>
      </c>
      <c r="CO53" s="113">
        <f t="shared" si="58"/>
        <v>454.99157969618324</v>
      </c>
      <c r="CP53" s="114"/>
      <c r="CQ53" s="44">
        <f t="shared" si="97"/>
        <v>126.90417751915773</v>
      </c>
      <c r="CR53" s="44">
        <f t="shared" si="59"/>
        <v>85.825800593734215</v>
      </c>
      <c r="CS53" s="44">
        <f t="shared" si="60"/>
        <v>242.26160158329122</v>
      </c>
      <c r="CT53" s="45">
        <f t="shared" si="61"/>
        <v>454.99157969618312</v>
      </c>
      <c r="CU53" s="45" t="e">
        <f>#REF!+#REF!+#REF!</f>
        <v>#REF!</v>
      </c>
      <c r="CV53" s="113">
        <f t="shared" si="62"/>
        <v>449.41124636284985</v>
      </c>
      <c r="CW53" s="114"/>
      <c r="CX53" s="44">
        <f t="shared" si="98"/>
        <v>126.90417751915773</v>
      </c>
      <c r="CY53" s="44">
        <f t="shared" si="63"/>
        <v>85.825800593734215</v>
      </c>
      <c r="CZ53" s="44">
        <f t="shared" si="64"/>
        <v>236.68126824995792</v>
      </c>
      <c r="DA53" s="45">
        <f t="shared" si="65"/>
        <v>449.41124636284985</v>
      </c>
      <c r="DB53" s="126">
        <f t="shared" si="66"/>
        <v>462.80404636284982</v>
      </c>
      <c r="DC53" s="127"/>
      <c r="DD53" s="103">
        <f t="shared" si="99"/>
        <v>126.90417751915773</v>
      </c>
      <c r="DE53" s="103">
        <f t="shared" si="67"/>
        <v>85.825800593734215</v>
      </c>
      <c r="DF53" s="103">
        <f t="shared" si="68"/>
        <v>250.07406824995792</v>
      </c>
      <c r="DG53" s="45">
        <f t="shared" si="69"/>
        <v>462.80404636284987</v>
      </c>
      <c r="DH53" s="113">
        <f t="shared" si="70"/>
        <v>323.53340549203961</v>
      </c>
      <c r="DI53" s="114"/>
      <c r="DJ53" s="103">
        <f t="shared" si="100"/>
        <v>126.90417751915773</v>
      </c>
      <c r="DK53" s="103">
        <f t="shared" si="71"/>
        <v>85.825800593734215</v>
      </c>
      <c r="DL53" s="103">
        <f t="shared" si="72"/>
        <v>110.80342737914773</v>
      </c>
      <c r="DM53" s="44">
        <f t="shared" si="73"/>
        <v>323.53340549203966</v>
      </c>
      <c r="DN53" s="115">
        <f t="shared" si="74"/>
        <v>415.22231283160511</v>
      </c>
      <c r="DO53" s="116"/>
      <c r="DP53" s="105">
        <f t="shared" si="75"/>
        <v>126.90417751915773</v>
      </c>
      <c r="DQ53" s="105">
        <f t="shared" si="76"/>
        <v>85.825800593734215</v>
      </c>
      <c r="DR53" s="105">
        <f t="shared" si="1"/>
        <v>202.49233471871321</v>
      </c>
      <c r="DS53" s="115">
        <f t="shared" si="77"/>
        <v>430.84724616493844</v>
      </c>
      <c r="DT53" s="116"/>
      <c r="DU53" s="105">
        <f t="shared" si="78"/>
        <v>126.90417751915773</v>
      </c>
      <c r="DV53" s="105">
        <f t="shared" si="79"/>
        <v>85.825800593734215</v>
      </c>
      <c r="DW53" s="105">
        <f t="shared" si="2"/>
        <v>218.11726805204654</v>
      </c>
      <c r="DX53" s="115">
        <f t="shared" si="80"/>
        <v>331.62864557120429</v>
      </c>
      <c r="DY53" s="116"/>
      <c r="DZ53" s="106">
        <f t="shared" si="81"/>
        <v>126.90417751915773</v>
      </c>
      <c r="EA53" s="106">
        <f t="shared" si="82"/>
        <v>85.825800593734215</v>
      </c>
      <c r="EB53" s="106">
        <f t="shared" si="3"/>
        <v>118.89866745831229</v>
      </c>
    </row>
    <row r="54" spans="1:132" s="59" customFormat="1">
      <c r="A54" s="48"/>
      <c r="B54" s="9">
        <v>646765</v>
      </c>
      <c r="C54" s="52" t="s">
        <v>79</v>
      </c>
      <c r="D54" s="57">
        <v>13</v>
      </c>
      <c r="E54" s="67">
        <f t="shared" si="4"/>
        <v>0.43333333333333335</v>
      </c>
      <c r="F54" s="113">
        <f t="shared" si="83"/>
        <v>833.03806491430407</v>
      </c>
      <c r="G54" s="114"/>
      <c r="H54" s="103">
        <f t="shared" si="101"/>
        <v>329.9508615498101</v>
      </c>
      <c r="I54" s="103">
        <f t="shared" si="102"/>
        <v>85.825800593734215</v>
      </c>
      <c r="J54" s="103">
        <f t="shared" si="5"/>
        <v>417.26140277075979</v>
      </c>
      <c r="K54" s="40">
        <f t="shared" si="6"/>
        <v>833.03806491430407</v>
      </c>
      <c r="L54" s="85">
        <f t="shared" si="7"/>
        <v>593.0085966643461</v>
      </c>
      <c r="M54" s="38"/>
      <c r="N54" s="103">
        <f t="shared" si="84"/>
        <v>329.9508615498101</v>
      </c>
      <c r="O54" s="103">
        <f t="shared" si="8"/>
        <v>85.825800593734215</v>
      </c>
      <c r="P54" s="103">
        <f t="shared" si="9"/>
        <v>177.23193452080179</v>
      </c>
      <c r="Q54" s="44">
        <f t="shared" si="10"/>
        <v>593.0085966643461</v>
      </c>
      <c r="R54" s="45" t="e">
        <f>#REF!+#REF!+#REF!</f>
        <v>#REF!</v>
      </c>
      <c r="S54" s="113">
        <f t="shared" si="11"/>
        <v>532.44319626852325</v>
      </c>
      <c r="T54" s="114"/>
      <c r="U54" s="103">
        <f t="shared" si="85"/>
        <v>329.9508615498101</v>
      </c>
      <c r="V54" s="103">
        <f t="shared" si="12"/>
        <v>85.825800593734215</v>
      </c>
      <c r="W54" s="103">
        <f t="shared" si="13"/>
        <v>116.66653412497895</v>
      </c>
      <c r="X54" s="45">
        <f t="shared" si="14"/>
        <v>532.44319626852325</v>
      </c>
      <c r="Y54" s="129">
        <f t="shared" si="15"/>
        <v>598.58892999767943</v>
      </c>
      <c r="Z54" s="130"/>
      <c r="AA54" s="104">
        <f t="shared" si="86"/>
        <v>329.9508615498101</v>
      </c>
      <c r="AB54" s="103">
        <f t="shared" si="16"/>
        <v>85.825800593734215</v>
      </c>
      <c r="AC54" s="103">
        <f t="shared" si="17"/>
        <v>182.81226785413509</v>
      </c>
      <c r="AD54" s="45">
        <f t="shared" si="18"/>
        <v>598.58892999767932</v>
      </c>
      <c r="AE54" s="129">
        <f t="shared" si="19"/>
        <v>604.16926333101276</v>
      </c>
      <c r="AF54" s="130"/>
      <c r="AG54" s="103">
        <f t="shared" si="87"/>
        <v>329.9508615498101</v>
      </c>
      <c r="AH54" s="103">
        <f t="shared" si="20"/>
        <v>85.825800593734215</v>
      </c>
      <c r="AI54" s="103">
        <f t="shared" si="21"/>
        <v>188.39260118746841</v>
      </c>
      <c r="AJ54" s="45">
        <f t="shared" si="22"/>
        <v>604.16926333101264</v>
      </c>
      <c r="AK54" s="129">
        <f t="shared" si="23"/>
        <v>593.0085966643461</v>
      </c>
      <c r="AL54" s="130"/>
      <c r="AM54" s="103">
        <f t="shared" si="88"/>
        <v>329.9508615498101</v>
      </c>
      <c r="AN54" s="103">
        <f t="shared" si="24"/>
        <v>85.825800593734215</v>
      </c>
      <c r="AO54" s="103">
        <f t="shared" si="25"/>
        <v>177.23193452080179</v>
      </c>
      <c r="AP54" s="45">
        <f t="shared" si="26"/>
        <v>593.0085966643461</v>
      </c>
      <c r="AQ54" s="129">
        <f t="shared" si="27"/>
        <v>504.95066273727855</v>
      </c>
      <c r="AR54" s="130"/>
      <c r="AS54" s="44">
        <f t="shared" si="89"/>
        <v>329.9508615498101</v>
      </c>
      <c r="AT54" s="44">
        <f t="shared" si="28"/>
        <v>85.825800593734215</v>
      </c>
      <c r="AU54" s="44">
        <f t="shared" si="29"/>
        <v>89.17400059373422</v>
      </c>
      <c r="AV54" s="45">
        <f t="shared" si="30"/>
        <v>504.95066273727855</v>
      </c>
      <c r="AW54" s="45" t="e">
        <f>#REF!+#REF!+#REF!</f>
        <v>#REF!</v>
      </c>
      <c r="AX54" s="129">
        <f t="shared" si="31"/>
        <v>598.58892999767943</v>
      </c>
      <c r="AY54" s="130"/>
      <c r="AZ54" s="44">
        <f t="shared" si="90"/>
        <v>329.9508615498101</v>
      </c>
      <c r="BA54" s="44">
        <f t="shared" si="32"/>
        <v>85.825800593734215</v>
      </c>
      <c r="BB54" s="44">
        <f t="shared" si="33"/>
        <v>182.81226785413509</v>
      </c>
      <c r="BC54" s="45">
        <f t="shared" si="34"/>
        <v>598.58892999767932</v>
      </c>
      <c r="BD54" s="129">
        <f t="shared" si="35"/>
        <v>781.40119785181457</v>
      </c>
      <c r="BE54" s="130"/>
      <c r="BF54" s="44">
        <f t="shared" si="91"/>
        <v>329.9508615498101</v>
      </c>
      <c r="BG54" s="44">
        <f t="shared" si="36"/>
        <v>85.825800593734215</v>
      </c>
      <c r="BH54" s="44">
        <f t="shared" si="37"/>
        <v>365.62453570827017</v>
      </c>
      <c r="BI54" s="45">
        <f t="shared" si="38"/>
        <v>781.40119785181446</v>
      </c>
      <c r="BJ54" s="129">
        <f t="shared" si="39"/>
        <v>533.55926293518996</v>
      </c>
      <c r="BK54" s="130"/>
      <c r="BL54" s="103">
        <f t="shared" si="92"/>
        <v>329.9508615498101</v>
      </c>
      <c r="BM54" s="103">
        <f t="shared" si="40"/>
        <v>85.825800593734215</v>
      </c>
      <c r="BN54" s="103">
        <f t="shared" si="0"/>
        <v>117.78260079164562</v>
      </c>
      <c r="BO54" s="45">
        <f t="shared" si="41"/>
        <v>533.55926293518996</v>
      </c>
      <c r="BP54" s="45" t="e">
        <f>#REF!+#REF!+#REF!</f>
        <v>#REF!</v>
      </c>
      <c r="BQ54" s="113">
        <f t="shared" si="42"/>
        <v>678.12746372683546</v>
      </c>
      <c r="BR54" s="114"/>
      <c r="BS54" s="44">
        <f t="shared" si="93"/>
        <v>329.9508615498101</v>
      </c>
      <c r="BT54" s="44">
        <f t="shared" si="43"/>
        <v>85.825800593734215</v>
      </c>
      <c r="BU54" s="44">
        <f t="shared" si="44"/>
        <v>262.35080158329123</v>
      </c>
      <c r="BV54" s="45">
        <f t="shared" si="45"/>
        <v>678.12746372683546</v>
      </c>
      <c r="BW54" s="85">
        <f t="shared" si="46"/>
        <v>684.8238637268355</v>
      </c>
      <c r="BX54" s="38"/>
      <c r="BY54" s="103">
        <f t="shared" si="94"/>
        <v>329.9508615498101</v>
      </c>
      <c r="BZ54" s="103">
        <f t="shared" si="47"/>
        <v>85.825800593734215</v>
      </c>
      <c r="CA54" s="103">
        <f t="shared" si="48"/>
        <v>269.04720158329121</v>
      </c>
      <c r="CB54" s="45">
        <f t="shared" si="49"/>
        <v>684.8238637268355</v>
      </c>
      <c r="CC54" s="113">
        <f t="shared" si="50"/>
        <v>655.09919686225749</v>
      </c>
      <c r="CD54" s="114"/>
      <c r="CE54" s="103">
        <f t="shared" si="95"/>
        <v>329.9508615498101</v>
      </c>
      <c r="CF54" s="103">
        <f t="shared" si="51"/>
        <v>85.825800593734215</v>
      </c>
      <c r="CG54" s="103">
        <f t="shared" si="52"/>
        <v>239.3225347187132</v>
      </c>
      <c r="CH54" s="45">
        <f t="shared" si="53"/>
        <v>655.09919686225749</v>
      </c>
      <c r="CI54" s="113">
        <f t="shared" si="54"/>
        <v>650.22579706016882</v>
      </c>
      <c r="CJ54" s="114"/>
      <c r="CK54" s="103">
        <f t="shared" si="96"/>
        <v>329.9508615498101</v>
      </c>
      <c r="CL54" s="103">
        <f t="shared" si="55"/>
        <v>85.825800593734215</v>
      </c>
      <c r="CM54" s="103">
        <f t="shared" si="56"/>
        <v>234.44913491662459</v>
      </c>
      <c r="CN54" s="45">
        <f t="shared" si="57"/>
        <v>650.22579706016882</v>
      </c>
      <c r="CO54" s="113">
        <f t="shared" si="58"/>
        <v>658.03826372683545</v>
      </c>
      <c r="CP54" s="114"/>
      <c r="CQ54" s="44">
        <f t="shared" si="97"/>
        <v>329.9508615498101</v>
      </c>
      <c r="CR54" s="44">
        <f t="shared" si="59"/>
        <v>85.825800593734215</v>
      </c>
      <c r="CS54" s="44">
        <f t="shared" si="60"/>
        <v>242.26160158329122</v>
      </c>
      <c r="CT54" s="45">
        <f t="shared" si="61"/>
        <v>658.03826372683557</v>
      </c>
      <c r="CU54" s="45" t="e">
        <f>#REF!+#REF!+#REF!</f>
        <v>#REF!</v>
      </c>
      <c r="CV54" s="113">
        <f t="shared" si="62"/>
        <v>652.45793039350224</v>
      </c>
      <c r="CW54" s="114"/>
      <c r="CX54" s="44">
        <f t="shared" si="98"/>
        <v>329.9508615498101</v>
      </c>
      <c r="CY54" s="44">
        <f t="shared" si="63"/>
        <v>85.825800593734215</v>
      </c>
      <c r="CZ54" s="44">
        <f t="shared" si="64"/>
        <v>236.68126824995792</v>
      </c>
      <c r="DA54" s="45">
        <f t="shared" si="65"/>
        <v>652.45793039350224</v>
      </c>
      <c r="DB54" s="126">
        <f t="shared" si="66"/>
        <v>665.8507303935022</v>
      </c>
      <c r="DC54" s="127"/>
      <c r="DD54" s="103">
        <f t="shared" si="99"/>
        <v>329.9508615498101</v>
      </c>
      <c r="DE54" s="103">
        <f t="shared" si="67"/>
        <v>85.825800593734215</v>
      </c>
      <c r="DF54" s="103">
        <f t="shared" si="68"/>
        <v>250.07406824995792</v>
      </c>
      <c r="DG54" s="45">
        <f t="shared" si="69"/>
        <v>665.85073039350232</v>
      </c>
      <c r="DH54" s="113">
        <f t="shared" si="70"/>
        <v>526.58008952269211</v>
      </c>
      <c r="DI54" s="114"/>
      <c r="DJ54" s="103">
        <f t="shared" si="100"/>
        <v>329.9508615498101</v>
      </c>
      <c r="DK54" s="103">
        <f t="shared" si="71"/>
        <v>85.825800593734215</v>
      </c>
      <c r="DL54" s="103">
        <f t="shared" si="72"/>
        <v>110.80342737914773</v>
      </c>
      <c r="DM54" s="44">
        <f t="shared" si="73"/>
        <v>526.58008952269211</v>
      </c>
      <c r="DN54" s="115">
        <f t="shared" si="74"/>
        <v>618.2689968622575</v>
      </c>
      <c r="DO54" s="116"/>
      <c r="DP54" s="105">
        <f t="shared" si="75"/>
        <v>329.9508615498101</v>
      </c>
      <c r="DQ54" s="105">
        <f t="shared" si="76"/>
        <v>85.825800593734215</v>
      </c>
      <c r="DR54" s="105">
        <f t="shared" si="1"/>
        <v>202.49233471871321</v>
      </c>
      <c r="DS54" s="115">
        <f t="shared" si="77"/>
        <v>633.89393019559077</v>
      </c>
      <c r="DT54" s="116"/>
      <c r="DU54" s="105">
        <f t="shared" si="78"/>
        <v>329.9508615498101</v>
      </c>
      <c r="DV54" s="105">
        <f t="shared" si="79"/>
        <v>85.825800593734215</v>
      </c>
      <c r="DW54" s="105">
        <f t="shared" si="2"/>
        <v>218.11726805204654</v>
      </c>
      <c r="DX54" s="115">
        <f t="shared" si="80"/>
        <v>534.67532960185667</v>
      </c>
      <c r="DY54" s="116"/>
      <c r="DZ54" s="106">
        <f t="shared" si="81"/>
        <v>329.9508615498101</v>
      </c>
      <c r="EA54" s="106">
        <f t="shared" si="82"/>
        <v>85.825800593734215</v>
      </c>
      <c r="EB54" s="106">
        <f t="shared" si="3"/>
        <v>118.89866745831229</v>
      </c>
    </row>
    <row r="55" spans="1:132">
      <c r="A55" s="48"/>
      <c r="B55" s="1">
        <v>646760</v>
      </c>
      <c r="C55" s="52" t="s">
        <v>80</v>
      </c>
      <c r="D55" s="57">
        <v>22</v>
      </c>
      <c r="E55" s="67">
        <f t="shared" si="4"/>
        <v>0.73333333333333328</v>
      </c>
      <c r="F55" s="113">
        <f t="shared" si="83"/>
        <v>1061.4655844487879</v>
      </c>
      <c r="G55" s="114"/>
      <c r="H55" s="103">
        <f t="shared" si="101"/>
        <v>558.37838108429401</v>
      </c>
      <c r="I55" s="103">
        <f t="shared" si="102"/>
        <v>85.825800593734215</v>
      </c>
      <c r="J55" s="103">
        <f t="shared" si="5"/>
        <v>417.26140277075979</v>
      </c>
      <c r="K55" s="40">
        <f t="shared" si="6"/>
        <v>1061.4655844487879</v>
      </c>
      <c r="L55" s="85">
        <f t="shared" si="7"/>
        <v>821.43611619883006</v>
      </c>
      <c r="M55" s="37"/>
      <c r="N55" s="103">
        <f t="shared" si="84"/>
        <v>558.37838108429401</v>
      </c>
      <c r="O55" s="103">
        <f t="shared" si="8"/>
        <v>85.825800593734215</v>
      </c>
      <c r="P55" s="103">
        <f t="shared" si="9"/>
        <v>177.23193452080179</v>
      </c>
      <c r="Q55" s="44">
        <f t="shared" si="10"/>
        <v>821.43611619883006</v>
      </c>
      <c r="R55" s="45" t="e">
        <f>#REF!+#REF!+#REF!</f>
        <v>#REF!</v>
      </c>
      <c r="S55" s="113">
        <f t="shared" si="11"/>
        <v>760.87071580300722</v>
      </c>
      <c r="T55" s="114"/>
      <c r="U55" s="103">
        <f t="shared" si="85"/>
        <v>558.37838108429401</v>
      </c>
      <c r="V55" s="103">
        <f t="shared" si="12"/>
        <v>85.825800593734215</v>
      </c>
      <c r="W55" s="103">
        <f t="shared" si="13"/>
        <v>116.66653412497895</v>
      </c>
      <c r="X55" s="45">
        <f t="shared" si="14"/>
        <v>760.87071580300722</v>
      </c>
      <c r="Y55" s="129">
        <f t="shared" si="15"/>
        <v>827.01644953216328</v>
      </c>
      <c r="Z55" s="130"/>
      <c r="AA55" s="104">
        <f t="shared" si="86"/>
        <v>558.37838108429401</v>
      </c>
      <c r="AB55" s="103">
        <f t="shared" si="16"/>
        <v>85.825800593734215</v>
      </c>
      <c r="AC55" s="103">
        <f t="shared" si="17"/>
        <v>182.81226785413509</v>
      </c>
      <c r="AD55" s="45">
        <f t="shared" si="18"/>
        <v>827.01644953216328</v>
      </c>
      <c r="AE55" s="129">
        <f t="shared" si="19"/>
        <v>832.59678286549672</v>
      </c>
      <c r="AF55" s="130"/>
      <c r="AG55" s="103">
        <f t="shared" si="87"/>
        <v>558.37838108429401</v>
      </c>
      <c r="AH55" s="103">
        <f t="shared" si="20"/>
        <v>85.825800593734215</v>
      </c>
      <c r="AI55" s="103">
        <f t="shared" si="21"/>
        <v>188.39260118746841</v>
      </c>
      <c r="AJ55" s="45">
        <f t="shared" si="22"/>
        <v>832.59678286549661</v>
      </c>
      <c r="AK55" s="129">
        <f t="shared" si="23"/>
        <v>821.43611619883006</v>
      </c>
      <c r="AL55" s="130"/>
      <c r="AM55" s="103">
        <f t="shared" si="88"/>
        <v>558.37838108429401</v>
      </c>
      <c r="AN55" s="103">
        <f t="shared" si="24"/>
        <v>85.825800593734215</v>
      </c>
      <c r="AO55" s="103">
        <f t="shared" si="25"/>
        <v>177.23193452080179</v>
      </c>
      <c r="AP55" s="45">
        <f t="shared" si="26"/>
        <v>821.43611619882995</v>
      </c>
      <c r="AQ55" s="129">
        <f t="shared" si="27"/>
        <v>733.3781822717624</v>
      </c>
      <c r="AR55" s="130"/>
      <c r="AS55" s="44">
        <f t="shared" si="89"/>
        <v>558.37838108429401</v>
      </c>
      <c r="AT55" s="44">
        <f t="shared" si="28"/>
        <v>85.825800593734215</v>
      </c>
      <c r="AU55" s="44">
        <f t="shared" si="29"/>
        <v>89.17400059373422</v>
      </c>
      <c r="AV55" s="45">
        <f t="shared" si="30"/>
        <v>733.3781822717624</v>
      </c>
      <c r="AW55" s="45" t="e">
        <f>#REF!+#REF!+#REF!</f>
        <v>#REF!</v>
      </c>
      <c r="AX55" s="129">
        <f t="shared" si="31"/>
        <v>827.01644953216328</v>
      </c>
      <c r="AY55" s="130"/>
      <c r="AZ55" s="44">
        <f t="shared" si="90"/>
        <v>558.37838108429401</v>
      </c>
      <c r="BA55" s="44">
        <f t="shared" si="32"/>
        <v>85.825800593734215</v>
      </c>
      <c r="BB55" s="44">
        <f t="shared" si="33"/>
        <v>182.81226785413509</v>
      </c>
      <c r="BC55" s="45">
        <f t="shared" si="34"/>
        <v>827.01644953216328</v>
      </c>
      <c r="BD55" s="129">
        <f t="shared" si="35"/>
        <v>1009.8287173862984</v>
      </c>
      <c r="BE55" s="130"/>
      <c r="BF55" s="44">
        <f t="shared" si="91"/>
        <v>558.37838108429401</v>
      </c>
      <c r="BG55" s="44">
        <f t="shared" si="36"/>
        <v>85.825800593734215</v>
      </c>
      <c r="BH55" s="44">
        <f t="shared" si="37"/>
        <v>365.62453570827017</v>
      </c>
      <c r="BI55" s="45">
        <f t="shared" si="38"/>
        <v>1009.8287173862984</v>
      </c>
      <c r="BJ55" s="129">
        <f t="shared" si="39"/>
        <v>761.98678246967393</v>
      </c>
      <c r="BK55" s="130"/>
      <c r="BL55" s="103">
        <f t="shared" si="92"/>
        <v>558.37838108429401</v>
      </c>
      <c r="BM55" s="103">
        <f t="shared" si="40"/>
        <v>85.825800593734215</v>
      </c>
      <c r="BN55" s="103">
        <f t="shared" si="0"/>
        <v>117.78260079164562</v>
      </c>
      <c r="BO55" s="45">
        <f t="shared" si="41"/>
        <v>761.98678246967381</v>
      </c>
      <c r="BP55" s="45" t="e">
        <f>#REF!+#REF!+#REF!</f>
        <v>#REF!</v>
      </c>
      <c r="BQ55" s="113">
        <f t="shared" si="42"/>
        <v>906.55498326131931</v>
      </c>
      <c r="BR55" s="114"/>
      <c r="BS55" s="44">
        <f t="shared" si="93"/>
        <v>558.37838108429401</v>
      </c>
      <c r="BT55" s="44">
        <f t="shared" si="43"/>
        <v>85.825800593734215</v>
      </c>
      <c r="BU55" s="44">
        <f t="shared" si="44"/>
        <v>262.35080158329123</v>
      </c>
      <c r="BV55" s="45">
        <f t="shared" si="45"/>
        <v>906.55498326131942</v>
      </c>
      <c r="BW55" s="85">
        <f t="shared" si="46"/>
        <v>913.25138326131935</v>
      </c>
      <c r="BX55" s="37"/>
      <c r="BY55" s="103">
        <f t="shared" si="94"/>
        <v>558.37838108429401</v>
      </c>
      <c r="BZ55" s="103">
        <f t="shared" si="47"/>
        <v>85.825800593734215</v>
      </c>
      <c r="CA55" s="103">
        <f t="shared" si="48"/>
        <v>269.04720158329121</v>
      </c>
      <c r="CB55" s="45">
        <f t="shared" si="49"/>
        <v>913.25138326131946</v>
      </c>
      <c r="CC55" s="113">
        <f t="shared" si="50"/>
        <v>883.52671639674145</v>
      </c>
      <c r="CD55" s="114"/>
      <c r="CE55" s="103">
        <f t="shared" si="95"/>
        <v>558.37838108429401</v>
      </c>
      <c r="CF55" s="103">
        <f t="shared" si="51"/>
        <v>85.825800593734215</v>
      </c>
      <c r="CG55" s="103">
        <f t="shared" si="52"/>
        <v>239.3225347187132</v>
      </c>
      <c r="CH55" s="45">
        <f t="shared" si="53"/>
        <v>883.52671639674145</v>
      </c>
      <c r="CI55" s="113">
        <f t="shared" si="54"/>
        <v>878.65331659465267</v>
      </c>
      <c r="CJ55" s="114"/>
      <c r="CK55" s="103">
        <f t="shared" si="96"/>
        <v>558.37838108429401</v>
      </c>
      <c r="CL55" s="103">
        <f t="shared" si="55"/>
        <v>85.825800593734215</v>
      </c>
      <c r="CM55" s="103">
        <f t="shared" si="56"/>
        <v>234.44913491662459</v>
      </c>
      <c r="CN55" s="45">
        <f t="shared" si="57"/>
        <v>878.65331659465278</v>
      </c>
      <c r="CO55" s="113">
        <f t="shared" si="58"/>
        <v>886.46578326131942</v>
      </c>
      <c r="CP55" s="114"/>
      <c r="CQ55" s="44">
        <f t="shared" si="97"/>
        <v>558.37838108429401</v>
      </c>
      <c r="CR55" s="44">
        <f t="shared" si="59"/>
        <v>85.825800593734215</v>
      </c>
      <c r="CS55" s="44">
        <f t="shared" si="60"/>
        <v>242.26160158329122</v>
      </c>
      <c r="CT55" s="45">
        <f t="shared" si="61"/>
        <v>886.46578326131942</v>
      </c>
      <c r="CU55" s="45" t="e">
        <f>#REF!+#REF!+#REF!</f>
        <v>#REF!</v>
      </c>
      <c r="CV55" s="113">
        <f t="shared" si="62"/>
        <v>880.88544992798597</v>
      </c>
      <c r="CW55" s="114"/>
      <c r="CX55" s="44">
        <f t="shared" si="98"/>
        <v>558.37838108429401</v>
      </c>
      <c r="CY55" s="44">
        <f t="shared" si="63"/>
        <v>85.825800593734215</v>
      </c>
      <c r="CZ55" s="44">
        <f t="shared" si="64"/>
        <v>236.68126824995792</v>
      </c>
      <c r="DA55" s="45">
        <f t="shared" si="65"/>
        <v>880.8854499279862</v>
      </c>
      <c r="DB55" s="126">
        <f t="shared" si="66"/>
        <v>894.27824992798605</v>
      </c>
      <c r="DC55" s="127"/>
      <c r="DD55" s="103">
        <f t="shared" si="99"/>
        <v>558.37838108429401</v>
      </c>
      <c r="DE55" s="103">
        <f t="shared" si="67"/>
        <v>85.825800593734215</v>
      </c>
      <c r="DF55" s="103">
        <f t="shared" si="68"/>
        <v>250.07406824995792</v>
      </c>
      <c r="DG55" s="45">
        <f t="shared" si="69"/>
        <v>894.27824992798617</v>
      </c>
      <c r="DH55" s="113">
        <f t="shared" si="70"/>
        <v>755.00760905717596</v>
      </c>
      <c r="DI55" s="114"/>
      <c r="DJ55" s="103">
        <f t="shared" si="100"/>
        <v>558.37838108429401</v>
      </c>
      <c r="DK55" s="103">
        <f t="shared" si="71"/>
        <v>85.825800593734215</v>
      </c>
      <c r="DL55" s="103">
        <f t="shared" si="72"/>
        <v>110.80342737914773</v>
      </c>
      <c r="DM55" s="44">
        <f t="shared" si="73"/>
        <v>755.00760905717596</v>
      </c>
      <c r="DN55" s="115">
        <f t="shared" si="74"/>
        <v>846.69651639674146</v>
      </c>
      <c r="DO55" s="116"/>
      <c r="DP55" s="105">
        <f t="shared" si="75"/>
        <v>558.37838108429401</v>
      </c>
      <c r="DQ55" s="105">
        <f t="shared" si="76"/>
        <v>85.825800593734215</v>
      </c>
      <c r="DR55" s="105">
        <f t="shared" si="1"/>
        <v>202.49233471871321</v>
      </c>
      <c r="DS55" s="115">
        <f t="shared" si="77"/>
        <v>862.32144973007462</v>
      </c>
      <c r="DT55" s="116"/>
      <c r="DU55" s="105">
        <f t="shared" si="78"/>
        <v>558.37838108429401</v>
      </c>
      <c r="DV55" s="105">
        <f t="shared" si="79"/>
        <v>85.825800593734215</v>
      </c>
      <c r="DW55" s="105">
        <f t="shared" si="2"/>
        <v>218.11726805204654</v>
      </c>
      <c r="DX55" s="115">
        <f t="shared" si="80"/>
        <v>763.10284913634052</v>
      </c>
      <c r="DY55" s="116"/>
      <c r="DZ55" s="106">
        <f t="shared" si="81"/>
        <v>558.37838108429401</v>
      </c>
      <c r="EA55" s="106">
        <f t="shared" si="82"/>
        <v>85.825800593734215</v>
      </c>
      <c r="EB55" s="106">
        <f t="shared" si="3"/>
        <v>118.89866745831229</v>
      </c>
    </row>
    <row r="56" spans="1:132" ht="30">
      <c r="A56" s="47" t="s">
        <v>54</v>
      </c>
      <c r="B56" s="1">
        <v>646775</v>
      </c>
      <c r="C56" s="52" t="s">
        <v>81</v>
      </c>
      <c r="D56" s="57">
        <v>20</v>
      </c>
      <c r="E56" s="67">
        <f t="shared" si="4"/>
        <v>0.66666666666666663</v>
      </c>
      <c r="F56" s="113">
        <f t="shared" si="83"/>
        <v>1010.7039134411248</v>
      </c>
      <c r="G56" s="114"/>
      <c r="H56" s="103">
        <f t="shared" si="101"/>
        <v>507.61671007663091</v>
      </c>
      <c r="I56" s="103">
        <f t="shared" si="102"/>
        <v>85.825800593734215</v>
      </c>
      <c r="J56" s="103">
        <f t="shared" si="5"/>
        <v>417.26140277075979</v>
      </c>
      <c r="K56" s="40">
        <f t="shared" si="6"/>
        <v>1010.7039134411249</v>
      </c>
      <c r="L56" s="85">
        <f t="shared" si="7"/>
        <v>770.67444519116691</v>
      </c>
      <c r="M56" s="37"/>
      <c r="N56" s="103">
        <f t="shared" si="84"/>
        <v>507.61671007663091</v>
      </c>
      <c r="O56" s="103">
        <f t="shared" si="8"/>
        <v>85.825800593734215</v>
      </c>
      <c r="P56" s="103">
        <f t="shared" si="9"/>
        <v>177.23193452080179</v>
      </c>
      <c r="Q56" s="44">
        <f t="shared" si="10"/>
        <v>770.67444519116691</v>
      </c>
      <c r="R56" s="45" t="e">
        <f>#REF!+#REF!+#REF!</f>
        <v>#REF!</v>
      </c>
      <c r="S56" s="113">
        <f t="shared" si="11"/>
        <v>710.10904479534418</v>
      </c>
      <c r="T56" s="114"/>
      <c r="U56" s="103">
        <f t="shared" si="85"/>
        <v>507.61671007663091</v>
      </c>
      <c r="V56" s="103">
        <f t="shared" si="12"/>
        <v>85.825800593734215</v>
      </c>
      <c r="W56" s="103">
        <f t="shared" si="13"/>
        <v>116.66653412497895</v>
      </c>
      <c r="X56" s="45">
        <f t="shared" si="14"/>
        <v>710.10904479534406</v>
      </c>
      <c r="Y56" s="129">
        <f t="shared" si="15"/>
        <v>776.25477852450013</v>
      </c>
      <c r="Z56" s="130"/>
      <c r="AA56" s="104">
        <f t="shared" si="86"/>
        <v>507.61671007663091</v>
      </c>
      <c r="AB56" s="103">
        <f t="shared" si="16"/>
        <v>85.825800593734215</v>
      </c>
      <c r="AC56" s="103">
        <f t="shared" si="17"/>
        <v>182.81226785413509</v>
      </c>
      <c r="AD56" s="45">
        <f t="shared" si="18"/>
        <v>776.25477852450013</v>
      </c>
      <c r="AE56" s="129">
        <f t="shared" si="19"/>
        <v>781.83511185783357</v>
      </c>
      <c r="AF56" s="130"/>
      <c r="AG56" s="103">
        <f t="shared" si="87"/>
        <v>507.61671007663091</v>
      </c>
      <c r="AH56" s="103">
        <f t="shared" si="20"/>
        <v>85.825800593734215</v>
      </c>
      <c r="AI56" s="103">
        <f t="shared" si="21"/>
        <v>188.39260118746841</v>
      </c>
      <c r="AJ56" s="45">
        <f t="shared" si="22"/>
        <v>781.83511185783345</v>
      </c>
      <c r="AK56" s="129">
        <f t="shared" si="23"/>
        <v>770.67444519116691</v>
      </c>
      <c r="AL56" s="130"/>
      <c r="AM56" s="103">
        <f t="shared" si="88"/>
        <v>507.61671007663091</v>
      </c>
      <c r="AN56" s="103">
        <f t="shared" si="24"/>
        <v>85.825800593734215</v>
      </c>
      <c r="AO56" s="103">
        <f t="shared" si="25"/>
        <v>177.23193452080179</v>
      </c>
      <c r="AP56" s="45">
        <f t="shared" si="26"/>
        <v>770.67444519116691</v>
      </c>
      <c r="AQ56" s="129">
        <f t="shared" si="27"/>
        <v>682.61651126409924</v>
      </c>
      <c r="AR56" s="130"/>
      <c r="AS56" s="44">
        <f t="shared" si="89"/>
        <v>507.61671007663091</v>
      </c>
      <c r="AT56" s="44">
        <f t="shared" si="28"/>
        <v>85.825800593734215</v>
      </c>
      <c r="AU56" s="44">
        <f t="shared" si="29"/>
        <v>89.17400059373422</v>
      </c>
      <c r="AV56" s="45">
        <f t="shared" si="30"/>
        <v>682.61651126409936</v>
      </c>
      <c r="AW56" s="45" t="e">
        <f>#REF!+#REF!+#REF!</f>
        <v>#REF!</v>
      </c>
      <c r="AX56" s="129">
        <f t="shared" si="31"/>
        <v>776.25477852450013</v>
      </c>
      <c r="AY56" s="130"/>
      <c r="AZ56" s="44">
        <f t="shared" si="90"/>
        <v>507.61671007663091</v>
      </c>
      <c r="BA56" s="44">
        <f t="shared" si="32"/>
        <v>85.825800593734215</v>
      </c>
      <c r="BB56" s="44">
        <f t="shared" si="33"/>
        <v>182.81226785413509</v>
      </c>
      <c r="BC56" s="45">
        <f t="shared" si="34"/>
        <v>776.25477852450013</v>
      </c>
      <c r="BD56" s="129">
        <f t="shared" si="35"/>
        <v>959.06704637863527</v>
      </c>
      <c r="BE56" s="130"/>
      <c r="BF56" s="44">
        <f t="shared" si="91"/>
        <v>507.61671007663091</v>
      </c>
      <c r="BG56" s="44">
        <f t="shared" si="36"/>
        <v>85.825800593734215</v>
      </c>
      <c r="BH56" s="44">
        <f t="shared" si="37"/>
        <v>365.62453570827017</v>
      </c>
      <c r="BI56" s="45">
        <f t="shared" si="38"/>
        <v>959.06704637863527</v>
      </c>
      <c r="BJ56" s="129">
        <f t="shared" si="39"/>
        <v>711.22511146201077</v>
      </c>
      <c r="BK56" s="130"/>
      <c r="BL56" s="103">
        <f t="shared" si="92"/>
        <v>507.61671007663091</v>
      </c>
      <c r="BM56" s="103">
        <f t="shared" si="40"/>
        <v>85.825800593734215</v>
      </c>
      <c r="BN56" s="103">
        <f t="shared" si="0"/>
        <v>117.78260079164562</v>
      </c>
      <c r="BO56" s="45">
        <f t="shared" si="41"/>
        <v>711.22511146201077</v>
      </c>
      <c r="BP56" s="45" t="e">
        <f>#REF!+#REF!+#REF!</f>
        <v>#REF!</v>
      </c>
      <c r="BQ56" s="113">
        <f t="shared" si="42"/>
        <v>855.79331225365638</v>
      </c>
      <c r="BR56" s="114"/>
      <c r="BS56" s="44">
        <f t="shared" si="93"/>
        <v>507.61671007663091</v>
      </c>
      <c r="BT56" s="44">
        <f t="shared" si="43"/>
        <v>85.825800593734215</v>
      </c>
      <c r="BU56" s="44">
        <f t="shared" si="44"/>
        <v>262.35080158329123</v>
      </c>
      <c r="BV56" s="45">
        <f t="shared" si="45"/>
        <v>855.79331225365627</v>
      </c>
      <c r="BW56" s="85">
        <f t="shared" si="46"/>
        <v>862.48971225365631</v>
      </c>
      <c r="BX56" s="37"/>
      <c r="BY56" s="103">
        <f t="shared" si="94"/>
        <v>507.61671007663091</v>
      </c>
      <c r="BZ56" s="103">
        <f t="shared" si="47"/>
        <v>85.825800593734215</v>
      </c>
      <c r="CA56" s="103">
        <f t="shared" si="48"/>
        <v>269.04720158329121</v>
      </c>
      <c r="CB56" s="45">
        <f t="shared" si="49"/>
        <v>862.48971225365631</v>
      </c>
      <c r="CC56" s="113">
        <f t="shared" si="50"/>
        <v>832.7650453890783</v>
      </c>
      <c r="CD56" s="114"/>
      <c r="CE56" s="103">
        <f t="shared" si="95"/>
        <v>507.61671007663091</v>
      </c>
      <c r="CF56" s="103">
        <f t="shared" si="51"/>
        <v>85.825800593734215</v>
      </c>
      <c r="CG56" s="103">
        <f t="shared" si="52"/>
        <v>239.3225347187132</v>
      </c>
      <c r="CH56" s="45">
        <f t="shared" si="53"/>
        <v>832.7650453890783</v>
      </c>
      <c r="CI56" s="113">
        <f t="shared" si="54"/>
        <v>827.89164558698974</v>
      </c>
      <c r="CJ56" s="114"/>
      <c r="CK56" s="103">
        <f t="shared" si="96"/>
        <v>507.61671007663091</v>
      </c>
      <c r="CL56" s="103">
        <f t="shared" si="55"/>
        <v>85.825800593734215</v>
      </c>
      <c r="CM56" s="103">
        <f t="shared" si="56"/>
        <v>234.44913491662459</v>
      </c>
      <c r="CN56" s="45">
        <f t="shared" si="57"/>
        <v>827.89164558698963</v>
      </c>
      <c r="CO56" s="113">
        <f t="shared" si="58"/>
        <v>835.70411225365638</v>
      </c>
      <c r="CP56" s="114"/>
      <c r="CQ56" s="44">
        <f t="shared" si="97"/>
        <v>507.61671007663091</v>
      </c>
      <c r="CR56" s="44">
        <f t="shared" si="59"/>
        <v>85.825800593734215</v>
      </c>
      <c r="CS56" s="44">
        <f t="shared" si="60"/>
        <v>242.26160158329122</v>
      </c>
      <c r="CT56" s="45">
        <f t="shared" si="61"/>
        <v>835.70411225365638</v>
      </c>
      <c r="CU56" s="45" t="e">
        <f>#REF!+#REF!+#REF!</f>
        <v>#REF!</v>
      </c>
      <c r="CV56" s="113">
        <f t="shared" si="62"/>
        <v>830.12377892032305</v>
      </c>
      <c r="CW56" s="114"/>
      <c r="CX56" s="44">
        <f t="shared" si="98"/>
        <v>507.61671007663091</v>
      </c>
      <c r="CY56" s="44">
        <f t="shared" si="63"/>
        <v>85.825800593734215</v>
      </c>
      <c r="CZ56" s="44">
        <f t="shared" si="64"/>
        <v>236.68126824995792</v>
      </c>
      <c r="DA56" s="45">
        <f t="shared" si="65"/>
        <v>830.12377892032305</v>
      </c>
      <c r="DB56" s="126">
        <f t="shared" si="66"/>
        <v>843.51657892032313</v>
      </c>
      <c r="DC56" s="127"/>
      <c r="DD56" s="103">
        <f t="shared" si="99"/>
        <v>507.61671007663091</v>
      </c>
      <c r="DE56" s="103">
        <f t="shared" si="67"/>
        <v>85.825800593734215</v>
      </c>
      <c r="DF56" s="103">
        <f t="shared" si="68"/>
        <v>250.07406824995792</v>
      </c>
      <c r="DG56" s="45">
        <f t="shared" si="69"/>
        <v>843.51657892032313</v>
      </c>
      <c r="DH56" s="113">
        <f t="shared" si="70"/>
        <v>704.24593804951292</v>
      </c>
      <c r="DI56" s="114"/>
      <c r="DJ56" s="103">
        <f t="shared" si="100"/>
        <v>507.61671007663091</v>
      </c>
      <c r="DK56" s="103">
        <f t="shared" si="71"/>
        <v>85.825800593734215</v>
      </c>
      <c r="DL56" s="103">
        <f t="shared" si="72"/>
        <v>110.80342737914773</v>
      </c>
      <c r="DM56" s="44">
        <f t="shared" si="73"/>
        <v>704.24593804951292</v>
      </c>
      <c r="DN56" s="115">
        <f t="shared" si="74"/>
        <v>795.9348453890783</v>
      </c>
      <c r="DO56" s="116"/>
      <c r="DP56" s="105">
        <f t="shared" si="75"/>
        <v>507.61671007663091</v>
      </c>
      <c r="DQ56" s="105">
        <f t="shared" si="76"/>
        <v>85.825800593734215</v>
      </c>
      <c r="DR56" s="105">
        <f t="shared" si="1"/>
        <v>202.49233471871321</v>
      </c>
      <c r="DS56" s="115">
        <f t="shared" si="77"/>
        <v>811.55977872241169</v>
      </c>
      <c r="DT56" s="116"/>
      <c r="DU56" s="105">
        <f t="shared" si="78"/>
        <v>507.61671007663091</v>
      </c>
      <c r="DV56" s="105">
        <f t="shared" si="79"/>
        <v>85.825800593734215</v>
      </c>
      <c r="DW56" s="105">
        <f t="shared" si="2"/>
        <v>218.11726805204654</v>
      </c>
      <c r="DX56" s="115">
        <f t="shared" si="80"/>
        <v>712.34117812867737</v>
      </c>
      <c r="DY56" s="116"/>
      <c r="DZ56" s="106">
        <f t="shared" si="81"/>
        <v>507.61671007663091</v>
      </c>
      <c r="EA56" s="106">
        <f t="shared" si="82"/>
        <v>85.825800593734215</v>
      </c>
      <c r="EB56" s="106">
        <f t="shared" si="3"/>
        <v>118.89866745831229</v>
      </c>
    </row>
    <row r="57" spans="1:132" ht="30">
      <c r="A57" s="47" t="s">
        <v>55</v>
      </c>
      <c r="B57" s="1">
        <v>646774</v>
      </c>
      <c r="C57" s="52" t="s">
        <v>82</v>
      </c>
      <c r="D57" s="57">
        <v>20</v>
      </c>
      <c r="E57" s="67">
        <f t="shared" si="4"/>
        <v>0.66666666666666663</v>
      </c>
      <c r="F57" s="113">
        <f t="shared" si="83"/>
        <v>1010.7039134411248</v>
      </c>
      <c r="G57" s="114"/>
      <c r="H57" s="103">
        <f t="shared" si="101"/>
        <v>507.61671007663091</v>
      </c>
      <c r="I57" s="103">
        <f t="shared" si="102"/>
        <v>85.825800593734215</v>
      </c>
      <c r="J57" s="103">
        <f t="shared" si="5"/>
        <v>417.26140277075979</v>
      </c>
      <c r="K57" s="40">
        <f t="shared" si="6"/>
        <v>1010.7039134411249</v>
      </c>
      <c r="L57" s="85">
        <f t="shared" si="7"/>
        <v>770.67444519116691</v>
      </c>
      <c r="M57" s="37"/>
      <c r="N57" s="103">
        <f t="shared" si="84"/>
        <v>507.61671007663091</v>
      </c>
      <c r="O57" s="103">
        <f t="shared" si="8"/>
        <v>85.825800593734215</v>
      </c>
      <c r="P57" s="103">
        <f t="shared" si="9"/>
        <v>177.23193452080179</v>
      </c>
      <c r="Q57" s="44">
        <f t="shared" si="10"/>
        <v>770.67444519116691</v>
      </c>
      <c r="R57" s="45" t="e">
        <f>#REF!+#REF!+#REF!</f>
        <v>#REF!</v>
      </c>
      <c r="S57" s="113">
        <f t="shared" si="11"/>
        <v>710.10904479534418</v>
      </c>
      <c r="T57" s="114"/>
      <c r="U57" s="103">
        <f t="shared" si="85"/>
        <v>507.61671007663091</v>
      </c>
      <c r="V57" s="103">
        <f t="shared" si="12"/>
        <v>85.825800593734215</v>
      </c>
      <c r="W57" s="103">
        <f t="shared" si="13"/>
        <v>116.66653412497895</v>
      </c>
      <c r="X57" s="45">
        <f t="shared" si="14"/>
        <v>710.10904479534406</v>
      </c>
      <c r="Y57" s="129">
        <f>(Z$29*($D$20+$D$24)+$D57*2*($D$16+$D$12)+Z$30*$D$2+$E57*$D$6)*1.25</f>
        <v>776.25477852450013</v>
      </c>
      <c r="Z57" s="130"/>
      <c r="AA57" s="104">
        <f t="shared" si="86"/>
        <v>507.61671007663091</v>
      </c>
      <c r="AB57" s="103">
        <f t="shared" si="16"/>
        <v>85.825800593734215</v>
      </c>
      <c r="AC57" s="103">
        <f t="shared" si="17"/>
        <v>182.81226785413509</v>
      </c>
      <c r="AD57" s="45">
        <f t="shared" si="18"/>
        <v>776.25477852450013</v>
      </c>
      <c r="AE57" s="129">
        <f t="shared" si="19"/>
        <v>781.83511185783357</v>
      </c>
      <c r="AF57" s="130"/>
      <c r="AG57" s="103">
        <f t="shared" si="87"/>
        <v>507.61671007663091</v>
      </c>
      <c r="AH57" s="103">
        <f t="shared" si="20"/>
        <v>85.825800593734215</v>
      </c>
      <c r="AI57" s="103">
        <f t="shared" si="21"/>
        <v>188.39260118746841</v>
      </c>
      <c r="AJ57" s="45">
        <f t="shared" si="22"/>
        <v>781.83511185783345</v>
      </c>
      <c r="AK57" s="129">
        <f t="shared" si="23"/>
        <v>770.67444519116691</v>
      </c>
      <c r="AL57" s="130"/>
      <c r="AM57" s="103">
        <f t="shared" si="88"/>
        <v>507.61671007663091</v>
      </c>
      <c r="AN57" s="103">
        <f t="shared" si="24"/>
        <v>85.825800593734215</v>
      </c>
      <c r="AO57" s="103">
        <f t="shared" si="25"/>
        <v>177.23193452080179</v>
      </c>
      <c r="AP57" s="45">
        <f t="shared" si="26"/>
        <v>770.67444519116691</v>
      </c>
      <c r="AQ57" s="129">
        <f t="shared" si="27"/>
        <v>682.61651126409924</v>
      </c>
      <c r="AR57" s="130"/>
      <c r="AS57" s="44">
        <f t="shared" si="89"/>
        <v>507.61671007663091</v>
      </c>
      <c r="AT57" s="44">
        <f t="shared" si="28"/>
        <v>85.825800593734215</v>
      </c>
      <c r="AU57" s="44">
        <f t="shared" si="29"/>
        <v>89.17400059373422</v>
      </c>
      <c r="AV57" s="45">
        <f t="shared" si="30"/>
        <v>682.61651126409936</v>
      </c>
      <c r="AW57" s="45" t="e">
        <f>#REF!+#REF!+#REF!</f>
        <v>#REF!</v>
      </c>
      <c r="AX57" s="129">
        <f t="shared" si="31"/>
        <v>776.25477852450013</v>
      </c>
      <c r="AY57" s="130"/>
      <c r="AZ57" s="44">
        <f t="shared" si="90"/>
        <v>507.61671007663091</v>
      </c>
      <c r="BA57" s="44">
        <f t="shared" si="32"/>
        <v>85.825800593734215</v>
      </c>
      <c r="BB57" s="44">
        <f t="shared" si="33"/>
        <v>182.81226785413509</v>
      </c>
      <c r="BC57" s="45">
        <f t="shared" si="34"/>
        <v>776.25477852450013</v>
      </c>
      <c r="BD57" s="129">
        <f t="shared" si="35"/>
        <v>959.06704637863527</v>
      </c>
      <c r="BE57" s="130"/>
      <c r="BF57" s="44">
        <f t="shared" si="91"/>
        <v>507.61671007663091</v>
      </c>
      <c r="BG57" s="44">
        <f t="shared" si="36"/>
        <v>85.825800593734215</v>
      </c>
      <c r="BH57" s="44">
        <f t="shared" si="37"/>
        <v>365.62453570827017</v>
      </c>
      <c r="BI57" s="45">
        <f t="shared" si="38"/>
        <v>959.06704637863527</v>
      </c>
      <c r="BJ57" s="129">
        <f t="shared" si="39"/>
        <v>711.22511146201077</v>
      </c>
      <c r="BK57" s="130"/>
      <c r="BL57" s="103">
        <f t="shared" si="92"/>
        <v>507.61671007663091</v>
      </c>
      <c r="BM57" s="103">
        <f t="shared" si="40"/>
        <v>85.825800593734215</v>
      </c>
      <c r="BN57" s="103">
        <f t="shared" si="0"/>
        <v>117.78260079164562</v>
      </c>
      <c r="BO57" s="45">
        <f t="shared" si="41"/>
        <v>711.22511146201077</v>
      </c>
      <c r="BP57" s="45" t="e">
        <f>#REF!+#REF!+#REF!</f>
        <v>#REF!</v>
      </c>
      <c r="BQ57" s="113">
        <f t="shared" si="42"/>
        <v>855.79331225365638</v>
      </c>
      <c r="BR57" s="114"/>
      <c r="BS57" s="44">
        <f t="shared" si="93"/>
        <v>507.61671007663091</v>
      </c>
      <c r="BT57" s="44">
        <f t="shared" si="43"/>
        <v>85.825800593734215</v>
      </c>
      <c r="BU57" s="44">
        <f t="shared" si="44"/>
        <v>262.35080158329123</v>
      </c>
      <c r="BV57" s="45">
        <f t="shared" si="45"/>
        <v>855.79331225365627</v>
      </c>
      <c r="BW57" s="85">
        <f t="shared" si="46"/>
        <v>862.48971225365631</v>
      </c>
      <c r="BX57" s="37"/>
      <c r="BY57" s="103">
        <f t="shared" si="94"/>
        <v>507.61671007663091</v>
      </c>
      <c r="BZ57" s="103">
        <f t="shared" si="47"/>
        <v>85.825800593734215</v>
      </c>
      <c r="CA57" s="103">
        <f t="shared" si="48"/>
        <v>269.04720158329121</v>
      </c>
      <c r="CB57" s="45">
        <f t="shared" si="49"/>
        <v>862.48971225365631</v>
      </c>
      <c r="CC57" s="113">
        <f t="shared" si="50"/>
        <v>832.7650453890783</v>
      </c>
      <c r="CD57" s="114"/>
      <c r="CE57" s="103">
        <f t="shared" si="95"/>
        <v>507.61671007663091</v>
      </c>
      <c r="CF57" s="103">
        <f t="shared" si="51"/>
        <v>85.825800593734215</v>
      </c>
      <c r="CG57" s="103">
        <f t="shared" si="52"/>
        <v>239.3225347187132</v>
      </c>
      <c r="CH57" s="45">
        <f t="shared" si="53"/>
        <v>832.7650453890783</v>
      </c>
      <c r="CI57" s="113">
        <f t="shared" si="54"/>
        <v>827.89164558698974</v>
      </c>
      <c r="CJ57" s="114"/>
      <c r="CK57" s="103">
        <f t="shared" si="96"/>
        <v>507.61671007663091</v>
      </c>
      <c r="CL57" s="103">
        <f t="shared" si="55"/>
        <v>85.825800593734215</v>
      </c>
      <c r="CM57" s="103">
        <f t="shared" si="56"/>
        <v>234.44913491662459</v>
      </c>
      <c r="CN57" s="45">
        <f t="shared" si="57"/>
        <v>827.89164558698963</v>
      </c>
      <c r="CO57" s="113">
        <f t="shared" si="58"/>
        <v>835.70411225365638</v>
      </c>
      <c r="CP57" s="114"/>
      <c r="CQ57" s="44">
        <f t="shared" si="97"/>
        <v>507.61671007663091</v>
      </c>
      <c r="CR57" s="44">
        <f t="shared" si="59"/>
        <v>85.825800593734215</v>
      </c>
      <c r="CS57" s="44">
        <f t="shared" si="60"/>
        <v>242.26160158329122</v>
      </c>
      <c r="CT57" s="45">
        <f t="shared" si="61"/>
        <v>835.70411225365638</v>
      </c>
      <c r="CU57" s="45" t="e">
        <f>#REF!+#REF!+#REF!</f>
        <v>#REF!</v>
      </c>
      <c r="CV57" s="113">
        <f t="shared" si="62"/>
        <v>830.12377892032305</v>
      </c>
      <c r="CW57" s="114"/>
      <c r="CX57" s="44">
        <f t="shared" si="98"/>
        <v>507.61671007663091</v>
      </c>
      <c r="CY57" s="44">
        <f t="shared" si="63"/>
        <v>85.825800593734215</v>
      </c>
      <c r="CZ57" s="44">
        <f t="shared" si="64"/>
        <v>236.68126824995792</v>
      </c>
      <c r="DA57" s="45">
        <f t="shared" si="65"/>
        <v>830.12377892032305</v>
      </c>
      <c r="DB57" s="126">
        <f t="shared" si="66"/>
        <v>843.51657892032313</v>
      </c>
      <c r="DC57" s="127"/>
      <c r="DD57" s="103">
        <f t="shared" si="99"/>
        <v>507.61671007663091</v>
      </c>
      <c r="DE57" s="103">
        <f t="shared" si="67"/>
        <v>85.825800593734215</v>
      </c>
      <c r="DF57" s="103">
        <f t="shared" si="68"/>
        <v>250.07406824995792</v>
      </c>
      <c r="DG57" s="45">
        <f t="shared" si="69"/>
        <v>843.51657892032313</v>
      </c>
      <c r="DH57" s="113">
        <f t="shared" si="70"/>
        <v>704.24593804951292</v>
      </c>
      <c r="DI57" s="114"/>
      <c r="DJ57" s="103">
        <f t="shared" si="100"/>
        <v>507.61671007663091</v>
      </c>
      <c r="DK57" s="103">
        <f t="shared" si="71"/>
        <v>85.825800593734215</v>
      </c>
      <c r="DL57" s="103">
        <f t="shared" si="72"/>
        <v>110.80342737914773</v>
      </c>
      <c r="DM57" s="44">
        <f t="shared" si="73"/>
        <v>704.24593804951292</v>
      </c>
      <c r="DN57" s="115">
        <f t="shared" si="74"/>
        <v>795.9348453890783</v>
      </c>
      <c r="DO57" s="116"/>
      <c r="DP57" s="105">
        <f t="shared" si="75"/>
        <v>507.61671007663091</v>
      </c>
      <c r="DQ57" s="105">
        <f t="shared" si="76"/>
        <v>85.825800593734215</v>
      </c>
      <c r="DR57" s="105">
        <f t="shared" si="1"/>
        <v>202.49233471871321</v>
      </c>
      <c r="DS57" s="115">
        <f t="shared" si="77"/>
        <v>811.55977872241169</v>
      </c>
      <c r="DT57" s="116"/>
      <c r="DU57" s="105">
        <f t="shared" si="78"/>
        <v>507.61671007663091</v>
      </c>
      <c r="DV57" s="105">
        <f t="shared" si="79"/>
        <v>85.825800593734215</v>
      </c>
      <c r="DW57" s="105">
        <f t="shared" si="2"/>
        <v>218.11726805204654</v>
      </c>
      <c r="DX57" s="115">
        <f t="shared" si="80"/>
        <v>712.34117812867737</v>
      </c>
      <c r="DY57" s="116"/>
      <c r="DZ57" s="106">
        <f t="shared" si="81"/>
        <v>507.61671007663091</v>
      </c>
      <c r="EA57" s="106">
        <f t="shared" si="82"/>
        <v>85.825800593734215</v>
      </c>
      <c r="EB57" s="106">
        <f t="shared" si="3"/>
        <v>118.89866745831229</v>
      </c>
    </row>
    <row r="58" spans="1:132">
      <c r="A58" s="48"/>
      <c r="B58" s="1">
        <v>646774</v>
      </c>
      <c r="C58" s="52" t="s">
        <v>83</v>
      </c>
      <c r="D58" s="57">
        <v>28</v>
      </c>
      <c r="E58" s="67">
        <f t="shared" si="4"/>
        <v>0.93333333333333335</v>
      </c>
      <c r="F58" s="113">
        <f t="shared" si="83"/>
        <v>1213.7505974717772</v>
      </c>
      <c r="G58" s="114"/>
      <c r="H58" s="103">
        <f t="shared" si="101"/>
        <v>710.66339410728335</v>
      </c>
      <c r="I58" s="103">
        <f t="shared" si="102"/>
        <v>85.825800593734215</v>
      </c>
      <c r="J58" s="103">
        <f t="shared" si="5"/>
        <v>417.26140277075979</v>
      </c>
      <c r="K58" s="40">
        <f t="shared" si="6"/>
        <v>1213.7505974717774</v>
      </c>
      <c r="L58" s="85">
        <f t="shared" si="7"/>
        <v>973.7211292218193</v>
      </c>
      <c r="M58" s="37"/>
      <c r="N58" s="103">
        <f t="shared" si="84"/>
        <v>710.66339410728335</v>
      </c>
      <c r="O58" s="103">
        <f t="shared" si="8"/>
        <v>85.825800593734215</v>
      </c>
      <c r="P58" s="103">
        <f t="shared" si="9"/>
        <v>177.23193452080179</v>
      </c>
      <c r="Q58" s="44">
        <f t="shared" si="10"/>
        <v>973.72112922181941</v>
      </c>
      <c r="R58" s="45" t="e">
        <f>#REF!+#REF!+#REF!</f>
        <v>#REF!</v>
      </c>
      <c r="S58" s="113">
        <f t="shared" si="11"/>
        <v>913.15572882599645</v>
      </c>
      <c r="T58" s="114"/>
      <c r="U58" s="103">
        <f t="shared" si="85"/>
        <v>710.66339410728335</v>
      </c>
      <c r="V58" s="103">
        <f t="shared" si="12"/>
        <v>85.825800593734215</v>
      </c>
      <c r="W58" s="103">
        <f t="shared" si="13"/>
        <v>116.66653412497895</v>
      </c>
      <c r="X58" s="45">
        <f t="shared" si="14"/>
        <v>913.15572882599645</v>
      </c>
      <c r="Y58" s="129">
        <f t="shared" si="15"/>
        <v>979.30146255515274</v>
      </c>
      <c r="Z58" s="130"/>
      <c r="AA58" s="104">
        <f t="shared" si="86"/>
        <v>710.66339410728335</v>
      </c>
      <c r="AB58" s="103">
        <f t="shared" si="16"/>
        <v>85.825800593734215</v>
      </c>
      <c r="AC58" s="103">
        <f t="shared" si="17"/>
        <v>182.81226785413509</v>
      </c>
      <c r="AD58" s="45">
        <f t="shared" si="18"/>
        <v>979.30146255515263</v>
      </c>
      <c r="AE58" s="129">
        <f t="shared" si="19"/>
        <v>984.88179588848595</v>
      </c>
      <c r="AF58" s="130"/>
      <c r="AG58" s="103">
        <f t="shared" si="87"/>
        <v>710.66339410728335</v>
      </c>
      <c r="AH58" s="103">
        <f t="shared" si="20"/>
        <v>85.825800593734215</v>
      </c>
      <c r="AI58" s="103">
        <f t="shared" si="21"/>
        <v>188.39260118746841</v>
      </c>
      <c r="AJ58" s="45">
        <f t="shared" si="22"/>
        <v>984.88179588848595</v>
      </c>
      <c r="AK58" s="129">
        <f t="shared" si="23"/>
        <v>973.7211292218193</v>
      </c>
      <c r="AL58" s="130"/>
      <c r="AM58" s="103">
        <f t="shared" si="88"/>
        <v>710.66339410728335</v>
      </c>
      <c r="AN58" s="103">
        <f t="shared" si="24"/>
        <v>85.825800593734215</v>
      </c>
      <c r="AO58" s="103">
        <f t="shared" si="25"/>
        <v>177.23193452080179</v>
      </c>
      <c r="AP58" s="45">
        <f t="shared" si="26"/>
        <v>973.72112922181941</v>
      </c>
      <c r="AQ58" s="129">
        <f t="shared" si="27"/>
        <v>885.66319529475163</v>
      </c>
      <c r="AR58" s="130"/>
      <c r="AS58" s="44">
        <f t="shared" si="89"/>
        <v>710.66339410728335</v>
      </c>
      <c r="AT58" s="44">
        <f t="shared" si="28"/>
        <v>85.825800593734215</v>
      </c>
      <c r="AU58" s="44">
        <f t="shared" si="29"/>
        <v>89.17400059373422</v>
      </c>
      <c r="AV58" s="45">
        <f t="shared" si="30"/>
        <v>885.66319529475186</v>
      </c>
      <c r="AW58" s="45" t="e">
        <f>#REF!+#REF!+#REF!</f>
        <v>#REF!</v>
      </c>
      <c r="AX58" s="129">
        <f t="shared" si="31"/>
        <v>979.30146255515274</v>
      </c>
      <c r="AY58" s="130"/>
      <c r="AZ58" s="44">
        <f t="shared" si="90"/>
        <v>710.66339410728335</v>
      </c>
      <c r="BA58" s="44">
        <f t="shared" si="32"/>
        <v>85.825800593734215</v>
      </c>
      <c r="BB58" s="44">
        <f t="shared" si="33"/>
        <v>182.81226785413509</v>
      </c>
      <c r="BC58" s="45">
        <f t="shared" si="34"/>
        <v>979.30146255515263</v>
      </c>
      <c r="BD58" s="129">
        <f t="shared" si="35"/>
        <v>1162.1137304092877</v>
      </c>
      <c r="BE58" s="130"/>
      <c r="BF58" s="44">
        <f t="shared" si="91"/>
        <v>710.66339410728335</v>
      </c>
      <c r="BG58" s="44">
        <f t="shared" si="36"/>
        <v>85.825800593734215</v>
      </c>
      <c r="BH58" s="44">
        <f t="shared" si="37"/>
        <v>365.62453570827017</v>
      </c>
      <c r="BI58" s="45">
        <f t="shared" si="38"/>
        <v>1162.1137304092877</v>
      </c>
      <c r="BJ58" s="129">
        <f t="shared" si="39"/>
        <v>914.27179549266316</v>
      </c>
      <c r="BK58" s="130"/>
      <c r="BL58" s="103">
        <f t="shared" si="92"/>
        <v>710.66339410728335</v>
      </c>
      <c r="BM58" s="103">
        <f t="shared" si="40"/>
        <v>85.825800593734215</v>
      </c>
      <c r="BN58" s="103">
        <f t="shared" si="0"/>
        <v>117.78260079164562</v>
      </c>
      <c r="BO58" s="45">
        <f t="shared" si="41"/>
        <v>914.27179549266316</v>
      </c>
      <c r="BP58" s="45" t="e">
        <f>#REF!+#REF!+#REF!</f>
        <v>#REF!</v>
      </c>
      <c r="BQ58" s="113">
        <f t="shared" si="42"/>
        <v>1058.8399962843087</v>
      </c>
      <c r="BR58" s="114"/>
      <c r="BS58" s="44">
        <f t="shared" si="93"/>
        <v>710.66339410728335</v>
      </c>
      <c r="BT58" s="44">
        <f t="shared" si="43"/>
        <v>85.825800593734215</v>
      </c>
      <c r="BU58" s="44">
        <f t="shared" si="44"/>
        <v>262.35080158329123</v>
      </c>
      <c r="BV58" s="45">
        <f t="shared" si="45"/>
        <v>1058.8399962843087</v>
      </c>
      <c r="BW58" s="85">
        <f t="shared" si="46"/>
        <v>1065.5363962843087</v>
      </c>
      <c r="BX58" s="37"/>
      <c r="BY58" s="103">
        <f t="shared" si="94"/>
        <v>710.66339410728335</v>
      </c>
      <c r="BZ58" s="103">
        <f t="shared" si="47"/>
        <v>85.825800593734215</v>
      </c>
      <c r="CA58" s="103">
        <f t="shared" si="48"/>
        <v>269.04720158329121</v>
      </c>
      <c r="CB58" s="45">
        <f t="shared" si="49"/>
        <v>1065.5363962843089</v>
      </c>
      <c r="CC58" s="113">
        <f t="shared" si="50"/>
        <v>1035.8117294197307</v>
      </c>
      <c r="CD58" s="114"/>
      <c r="CE58" s="103">
        <f t="shared" si="95"/>
        <v>710.66339410728335</v>
      </c>
      <c r="CF58" s="103">
        <f t="shared" si="51"/>
        <v>85.825800593734215</v>
      </c>
      <c r="CG58" s="103">
        <f t="shared" si="52"/>
        <v>239.3225347187132</v>
      </c>
      <c r="CH58" s="45">
        <f t="shared" si="53"/>
        <v>1035.8117294197309</v>
      </c>
      <c r="CI58" s="113">
        <f t="shared" si="54"/>
        <v>1030.938329617642</v>
      </c>
      <c r="CJ58" s="114"/>
      <c r="CK58" s="103">
        <f t="shared" si="96"/>
        <v>710.66339410728335</v>
      </c>
      <c r="CL58" s="103">
        <f t="shared" si="55"/>
        <v>85.825800593734215</v>
      </c>
      <c r="CM58" s="103">
        <f t="shared" si="56"/>
        <v>234.44913491662459</v>
      </c>
      <c r="CN58" s="45">
        <f t="shared" si="57"/>
        <v>1030.938329617642</v>
      </c>
      <c r="CO58" s="113">
        <f t="shared" si="58"/>
        <v>1038.7507962843088</v>
      </c>
      <c r="CP58" s="114"/>
      <c r="CQ58" s="44">
        <f t="shared" si="97"/>
        <v>710.66339410728335</v>
      </c>
      <c r="CR58" s="44">
        <f t="shared" si="59"/>
        <v>85.825800593734215</v>
      </c>
      <c r="CS58" s="44">
        <f t="shared" si="60"/>
        <v>242.26160158329122</v>
      </c>
      <c r="CT58" s="45">
        <f t="shared" si="61"/>
        <v>1038.7507962843088</v>
      </c>
      <c r="CU58" s="45" t="e">
        <f>#REF!+#REF!+#REF!</f>
        <v>#REF!</v>
      </c>
      <c r="CV58" s="113">
        <f t="shared" si="62"/>
        <v>1033.1704629509754</v>
      </c>
      <c r="CW58" s="114"/>
      <c r="CX58" s="44">
        <f t="shared" si="98"/>
        <v>710.66339410728335</v>
      </c>
      <c r="CY58" s="44">
        <f t="shared" si="63"/>
        <v>85.825800593734215</v>
      </c>
      <c r="CZ58" s="44">
        <f t="shared" si="64"/>
        <v>236.68126824995792</v>
      </c>
      <c r="DA58" s="45">
        <f t="shared" si="65"/>
        <v>1033.1704629509754</v>
      </c>
      <c r="DB58" s="126">
        <f t="shared" si="66"/>
        <v>1046.5632629509755</v>
      </c>
      <c r="DC58" s="127"/>
      <c r="DD58" s="103">
        <f t="shared" si="99"/>
        <v>710.66339410728335</v>
      </c>
      <c r="DE58" s="103">
        <f t="shared" si="67"/>
        <v>85.825800593734215</v>
      </c>
      <c r="DF58" s="103">
        <f t="shared" si="68"/>
        <v>250.07406824995792</v>
      </c>
      <c r="DG58" s="45">
        <f t="shared" si="69"/>
        <v>1046.5632629509755</v>
      </c>
      <c r="DH58" s="113">
        <f t="shared" si="70"/>
        <v>907.29262208016519</v>
      </c>
      <c r="DI58" s="114"/>
      <c r="DJ58" s="103">
        <f t="shared" si="100"/>
        <v>710.66339410728335</v>
      </c>
      <c r="DK58" s="103">
        <f t="shared" si="71"/>
        <v>85.825800593734215</v>
      </c>
      <c r="DL58" s="103">
        <f t="shared" si="72"/>
        <v>110.80342737914773</v>
      </c>
      <c r="DM58" s="44">
        <f t="shared" si="73"/>
        <v>907.2926220801653</v>
      </c>
      <c r="DN58" s="115">
        <f t="shared" si="74"/>
        <v>998.98152941973069</v>
      </c>
      <c r="DO58" s="116"/>
      <c r="DP58" s="105">
        <f t="shared" si="75"/>
        <v>710.66339410728335</v>
      </c>
      <c r="DQ58" s="105">
        <f t="shared" si="76"/>
        <v>85.825800593734215</v>
      </c>
      <c r="DR58" s="105">
        <f t="shared" si="1"/>
        <v>202.49233471871321</v>
      </c>
      <c r="DS58" s="115">
        <f t="shared" si="77"/>
        <v>1014.6064627530641</v>
      </c>
      <c r="DT58" s="116"/>
      <c r="DU58" s="105">
        <f t="shared" si="78"/>
        <v>710.66339410728335</v>
      </c>
      <c r="DV58" s="105">
        <f t="shared" si="79"/>
        <v>85.825800593734215</v>
      </c>
      <c r="DW58" s="105">
        <f t="shared" si="2"/>
        <v>218.11726805204654</v>
      </c>
      <c r="DX58" s="115">
        <f t="shared" si="80"/>
        <v>915.38786215932987</v>
      </c>
      <c r="DY58" s="116"/>
      <c r="DZ58" s="106">
        <f t="shared" si="81"/>
        <v>710.66339410728335</v>
      </c>
      <c r="EA58" s="106">
        <f t="shared" si="82"/>
        <v>85.825800593734215</v>
      </c>
      <c r="EB58" s="106">
        <f t="shared" si="3"/>
        <v>118.89866745831229</v>
      </c>
    </row>
    <row r="59" spans="1:132">
      <c r="A59" s="48"/>
      <c r="B59" s="1">
        <v>646774</v>
      </c>
      <c r="C59" s="52" t="s">
        <v>84</v>
      </c>
      <c r="D59" s="57">
        <v>30</v>
      </c>
      <c r="E59" s="67">
        <f t="shared" si="4"/>
        <v>1</v>
      </c>
      <c r="F59" s="113">
        <f t="shared" si="83"/>
        <v>1264.5122684794405</v>
      </c>
      <c r="G59" s="114"/>
      <c r="H59" s="103">
        <f t="shared" si="101"/>
        <v>761.42506511494639</v>
      </c>
      <c r="I59" s="103">
        <f t="shared" si="102"/>
        <v>85.825800593734215</v>
      </c>
      <c r="J59" s="103">
        <f t="shared" si="5"/>
        <v>417.26140277075979</v>
      </c>
      <c r="K59" s="40">
        <f t="shared" si="6"/>
        <v>1264.5122684794405</v>
      </c>
      <c r="L59" s="85">
        <f t="shared" si="7"/>
        <v>1024.4828002294823</v>
      </c>
      <c r="M59" s="37"/>
      <c r="N59" s="103">
        <f t="shared" si="84"/>
        <v>761.42506511494639</v>
      </c>
      <c r="O59" s="103">
        <f t="shared" si="8"/>
        <v>85.825800593734215</v>
      </c>
      <c r="P59" s="103">
        <f t="shared" si="9"/>
        <v>177.23193452080179</v>
      </c>
      <c r="Q59" s="44">
        <f t="shared" si="10"/>
        <v>1024.4828002294823</v>
      </c>
      <c r="R59" s="45" t="e">
        <f>#REF!+#REF!+#REF!</f>
        <v>#REF!</v>
      </c>
      <c r="S59" s="113">
        <f t="shared" si="11"/>
        <v>963.9173998336596</v>
      </c>
      <c r="T59" s="114"/>
      <c r="U59" s="103">
        <f t="shared" si="85"/>
        <v>761.42506511494639</v>
      </c>
      <c r="V59" s="103">
        <f t="shared" si="12"/>
        <v>85.825800593734215</v>
      </c>
      <c r="W59" s="103">
        <f t="shared" si="13"/>
        <v>116.66653412497895</v>
      </c>
      <c r="X59" s="45">
        <f t="shared" si="14"/>
        <v>963.9173998336596</v>
      </c>
      <c r="Y59" s="129">
        <f t="shared" si="15"/>
        <v>1030.0631335628157</v>
      </c>
      <c r="Z59" s="130"/>
      <c r="AA59" s="104">
        <f t="shared" si="86"/>
        <v>761.42506511494639</v>
      </c>
      <c r="AB59" s="103">
        <f t="shared" si="16"/>
        <v>85.825800593734215</v>
      </c>
      <c r="AC59" s="103">
        <f t="shared" si="17"/>
        <v>182.81226785413509</v>
      </c>
      <c r="AD59" s="45">
        <f t="shared" si="18"/>
        <v>1030.0631335628157</v>
      </c>
      <c r="AE59" s="129">
        <f t="shared" si="19"/>
        <v>1035.643466896149</v>
      </c>
      <c r="AF59" s="130"/>
      <c r="AG59" s="103">
        <f t="shared" si="87"/>
        <v>761.42506511494639</v>
      </c>
      <c r="AH59" s="103">
        <f t="shared" si="20"/>
        <v>85.825800593734215</v>
      </c>
      <c r="AI59" s="103">
        <f t="shared" si="21"/>
        <v>188.39260118746841</v>
      </c>
      <c r="AJ59" s="45">
        <f t="shared" si="22"/>
        <v>1035.643466896149</v>
      </c>
      <c r="AK59" s="129">
        <f t="shared" si="23"/>
        <v>1024.4828002294823</v>
      </c>
      <c r="AL59" s="130"/>
      <c r="AM59" s="103">
        <f t="shared" si="88"/>
        <v>761.42506511494639</v>
      </c>
      <c r="AN59" s="103">
        <f t="shared" si="24"/>
        <v>85.825800593734215</v>
      </c>
      <c r="AO59" s="103">
        <f t="shared" si="25"/>
        <v>177.23193452080179</v>
      </c>
      <c r="AP59" s="45">
        <f t="shared" si="26"/>
        <v>1024.4828002294823</v>
      </c>
      <c r="AQ59" s="129">
        <f t="shared" si="27"/>
        <v>936.42486630241478</v>
      </c>
      <c r="AR59" s="130"/>
      <c r="AS59" s="44">
        <f t="shared" si="89"/>
        <v>761.42506511494639</v>
      </c>
      <c r="AT59" s="44">
        <f t="shared" si="28"/>
        <v>85.825800593734215</v>
      </c>
      <c r="AU59" s="44">
        <f t="shared" si="29"/>
        <v>89.17400059373422</v>
      </c>
      <c r="AV59" s="45">
        <f t="shared" si="30"/>
        <v>936.42486630241478</v>
      </c>
      <c r="AW59" s="45" t="e">
        <f>#REF!+#REF!+#REF!</f>
        <v>#REF!</v>
      </c>
      <c r="AX59" s="129">
        <f t="shared" si="31"/>
        <v>1030.0631335628157</v>
      </c>
      <c r="AY59" s="130"/>
      <c r="AZ59" s="44">
        <f t="shared" si="90"/>
        <v>761.42506511494639</v>
      </c>
      <c r="BA59" s="44">
        <f t="shared" si="32"/>
        <v>85.825800593734215</v>
      </c>
      <c r="BB59" s="44">
        <f t="shared" si="33"/>
        <v>182.81226785413509</v>
      </c>
      <c r="BC59" s="45">
        <f t="shared" si="34"/>
        <v>1030.0631335628157</v>
      </c>
      <c r="BD59" s="129">
        <f t="shared" si="35"/>
        <v>1212.8754014169508</v>
      </c>
      <c r="BE59" s="130"/>
      <c r="BF59" s="44">
        <f t="shared" si="91"/>
        <v>761.42506511494639</v>
      </c>
      <c r="BG59" s="44">
        <f t="shared" si="36"/>
        <v>85.825800593734215</v>
      </c>
      <c r="BH59" s="44">
        <f t="shared" si="37"/>
        <v>365.62453570827017</v>
      </c>
      <c r="BI59" s="45">
        <f t="shared" si="38"/>
        <v>1212.8754014169508</v>
      </c>
      <c r="BJ59" s="129">
        <f t="shared" si="39"/>
        <v>965.03346650032631</v>
      </c>
      <c r="BK59" s="130"/>
      <c r="BL59" s="103">
        <f t="shared" si="92"/>
        <v>761.42506511494639</v>
      </c>
      <c r="BM59" s="103">
        <f t="shared" si="40"/>
        <v>85.825800593734215</v>
      </c>
      <c r="BN59" s="103">
        <f t="shared" si="0"/>
        <v>117.78260079164562</v>
      </c>
      <c r="BO59" s="45">
        <f t="shared" si="41"/>
        <v>965.0334665003262</v>
      </c>
      <c r="BP59" s="45" t="e">
        <f>#REF!+#REF!+#REF!</f>
        <v>#REF!</v>
      </c>
      <c r="BQ59" s="113">
        <f t="shared" si="42"/>
        <v>1109.6016672919718</v>
      </c>
      <c r="BR59" s="114"/>
      <c r="BS59" s="44">
        <f t="shared" si="93"/>
        <v>761.42506511494639</v>
      </c>
      <c r="BT59" s="44">
        <f t="shared" si="43"/>
        <v>85.825800593734215</v>
      </c>
      <c r="BU59" s="44">
        <f t="shared" si="44"/>
        <v>262.35080158329123</v>
      </c>
      <c r="BV59" s="45">
        <f t="shared" si="45"/>
        <v>1109.6016672919718</v>
      </c>
      <c r="BW59" s="85">
        <f t="shared" si="46"/>
        <v>1116.2980672919718</v>
      </c>
      <c r="BX59" s="37"/>
      <c r="BY59" s="103">
        <f t="shared" si="94"/>
        <v>761.42506511494639</v>
      </c>
      <c r="BZ59" s="103">
        <f t="shared" si="47"/>
        <v>85.825800593734215</v>
      </c>
      <c r="CA59" s="103">
        <f t="shared" si="48"/>
        <v>269.04720158329121</v>
      </c>
      <c r="CB59" s="45">
        <f t="shared" si="49"/>
        <v>1116.2980672919718</v>
      </c>
      <c r="CC59" s="113">
        <f t="shared" si="50"/>
        <v>1086.5734004273938</v>
      </c>
      <c r="CD59" s="114"/>
      <c r="CE59" s="103">
        <f t="shared" si="95"/>
        <v>761.42506511494639</v>
      </c>
      <c r="CF59" s="103">
        <f t="shared" si="51"/>
        <v>85.825800593734215</v>
      </c>
      <c r="CG59" s="103">
        <f t="shared" si="52"/>
        <v>239.3225347187132</v>
      </c>
      <c r="CH59" s="45">
        <f t="shared" si="53"/>
        <v>1086.5734004273938</v>
      </c>
      <c r="CI59" s="113">
        <f t="shared" si="54"/>
        <v>1081.7000006253052</v>
      </c>
      <c r="CJ59" s="114"/>
      <c r="CK59" s="103">
        <f t="shared" si="96"/>
        <v>761.42506511494639</v>
      </c>
      <c r="CL59" s="103">
        <f t="shared" si="55"/>
        <v>85.825800593734215</v>
      </c>
      <c r="CM59" s="103">
        <f t="shared" si="56"/>
        <v>234.44913491662459</v>
      </c>
      <c r="CN59" s="45">
        <f t="shared" si="57"/>
        <v>1081.7000006253052</v>
      </c>
      <c r="CO59" s="113">
        <f t="shared" si="58"/>
        <v>1089.5124672919719</v>
      </c>
      <c r="CP59" s="114"/>
      <c r="CQ59" s="44">
        <f t="shared" si="97"/>
        <v>761.42506511494639</v>
      </c>
      <c r="CR59" s="44">
        <f t="shared" si="59"/>
        <v>85.825800593734215</v>
      </c>
      <c r="CS59" s="44">
        <f t="shared" si="60"/>
        <v>242.26160158329122</v>
      </c>
      <c r="CT59" s="45">
        <f t="shared" si="61"/>
        <v>1089.5124672919719</v>
      </c>
      <c r="CU59" s="45" t="e">
        <f>#REF!+#REF!+#REF!</f>
        <v>#REF!</v>
      </c>
      <c r="CV59" s="113">
        <f t="shared" si="62"/>
        <v>1083.9321339586386</v>
      </c>
      <c r="CW59" s="114"/>
      <c r="CX59" s="44">
        <f t="shared" si="98"/>
        <v>761.42506511494639</v>
      </c>
      <c r="CY59" s="44">
        <f t="shared" si="63"/>
        <v>85.825800593734215</v>
      </c>
      <c r="CZ59" s="44">
        <f t="shared" si="64"/>
        <v>236.68126824995792</v>
      </c>
      <c r="DA59" s="45">
        <f t="shared" si="65"/>
        <v>1083.9321339586386</v>
      </c>
      <c r="DB59" s="126">
        <f t="shared" si="66"/>
        <v>1097.3249339586387</v>
      </c>
      <c r="DC59" s="127"/>
      <c r="DD59" s="103">
        <f t="shared" si="99"/>
        <v>761.42506511494639</v>
      </c>
      <c r="DE59" s="103">
        <f t="shared" si="67"/>
        <v>85.825800593734215</v>
      </c>
      <c r="DF59" s="103">
        <f t="shared" si="68"/>
        <v>250.07406824995792</v>
      </c>
      <c r="DG59" s="45">
        <f t="shared" si="69"/>
        <v>1097.3249339586387</v>
      </c>
      <c r="DH59" s="113">
        <f t="shared" si="70"/>
        <v>958.05429308782834</v>
      </c>
      <c r="DI59" s="114"/>
      <c r="DJ59" s="103">
        <f t="shared" si="100"/>
        <v>761.42506511494639</v>
      </c>
      <c r="DK59" s="103">
        <f t="shared" si="71"/>
        <v>85.825800593734215</v>
      </c>
      <c r="DL59" s="103">
        <f t="shared" si="72"/>
        <v>110.80342737914773</v>
      </c>
      <c r="DM59" s="44">
        <f t="shared" si="73"/>
        <v>958.05429308782834</v>
      </c>
      <c r="DN59" s="115">
        <f t="shared" si="74"/>
        <v>1049.7432004273937</v>
      </c>
      <c r="DO59" s="116"/>
      <c r="DP59" s="105">
        <f t="shared" si="75"/>
        <v>761.42506511494639</v>
      </c>
      <c r="DQ59" s="105">
        <f t="shared" si="76"/>
        <v>85.825800593734215</v>
      </c>
      <c r="DR59" s="105">
        <f t="shared" si="1"/>
        <v>202.49233471871321</v>
      </c>
      <c r="DS59" s="115">
        <f t="shared" si="77"/>
        <v>1065.368133760727</v>
      </c>
      <c r="DT59" s="116"/>
      <c r="DU59" s="105">
        <f t="shared" si="78"/>
        <v>761.42506511494639</v>
      </c>
      <c r="DV59" s="105">
        <f t="shared" si="79"/>
        <v>85.825800593734215</v>
      </c>
      <c r="DW59" s="105">
        <f t="shared" si="2"/>
        <v>218.11726805204654</v>
      </c>
      <c r="DX59" s="115">
        <f t="shared" si="80"/>
        <v>966.1495331669928</v>
      </c>
      <c r="DY59" s="116"/>
      <c r="DZ59" s="106">
        <f t="shared" si="81"/>
        <v>761.42506511494639</v>
      </c>
      <c r="EA59" s="106">
        <f t="shared" si="82"/>
        <v>85.825800593734215</v>
      </c>
      <c r="EB59" s="106">
        <f t="shared" si="3"/>
        <v>118.89866745831229</v>
      </c>
    </row>
    <row r="60" spans="1:132" ht="30">
      <c r="A60" s="47" t="s">
        <v>56</v>
      </c>
      <c r="B60" s="1">
        <v>646770</v>
      </c>
      <c r="C60" s="52" t="s">
        <v>85</v>
      </c>
      <c r="D60" s="57">
        <v>20</v>
      </c>
      <c r="E60" s="67">
        <f t="shared" si="4"/>
        <v>0.66666666666666663</v>
      </c>
      <c r="F60" s="113">
        <f t="shared" si="83"/>
        <v>1010.7039134411248</v>
      </c>
      <c r="G60" s="114"/>
      <c r="H60" s="103">
        <f t="shared" si="101"/>
        <v>507.61671007663091</v>
      </c>
      <c r="I60" s="103">
        <f t="shared" si="102"/>
        <v>85.825800593734215</v>
      </c>
      <c r="J60" s="103">
        <f t="shared" si="5"/>
        <v>417.26140277075979</v>
      </c>
      <c r="K60" s="40">
        <f t="shared" si="6"/>
        <v>1010.7039134411249</v>
      </c>
      <c r="L60" s="85">
        <f t="shared" si="7"/>
        <v>770.67444519116691</v>
      </c>
      <c r="M60" s="37"/>
      <c r="N60" s="103">
        <f t="shared" si="84"/>
        <v>507.61671007663091</v>
      </c>
      <c r="O60" s="103">
        <f t="shared" si="8"/>
        <v>85.825800593734215</v>
      </c>
      <c r="P60" s="103">
        <f t="shared" si="9"/>
        <v>177.23193452080179</v>
      </c>
      <c r="Q60" s="44">
        <f t="shared" si="10"/>
        <v>770.67444519116691</v>
      </c>
      <c r="R60" s="45" t="e">
        <f>#REF!+#REF!+#REF!</f>
        <v>#REF!</v>
      </c>
      <c r="S60" s="113">
        <f t="shared" si="11"/>
        <v>710.10904479534418</v>
      </c>
      <c r="T60" s="114"/>
      <c r="U60" s="103">
        <f t="shared" si="85"/>
        <v>507.61671007663091</v>
      </c>
      <c r="V60" s="103">
        <f t="shared" si="12"/>
        <v>85.825800593734215</v>
      </c>
      <c r="W60" s="103">
        <f t="shared" si="13"/>
        <v>116.66653412497895</v>
      </c>
      <c r="X60" s="45">
        <f t="shared" si="14"/>
        <v>710.10904479534406</v>
      </c>
      <c r="Y60" s="129">
        <f t="shared" si="15"/>
        <v>776.25477852450013</v>
      </c>
      <c r="Z60" s="130"/>
      <c r="AA60" s="104">
        <f t="shared" si="86"/>
        <v>507.61671007663091</v>
      </c>
      <c r="AB60" s="103">
        <f t="shared" si="16"/>
        <v>85.825800593734215</v>
      </c>
      <c r="AC60" s="103">
        <f t="shared" si="17"/>
        <v>182.81226785413509</v>
      </c>
      <c r="AD60" s="45">
        <f t="shared" si="18"/>
        <v>776.25477852450013</v>
      </c>
      <c r="AE60" s="129">
        <f t="shared" si="19"/>
        <v>781.83511185783357</v>
      </c>
      <c r="AF60" s="130"/>
      <c r="AG60" s="103">
        <f t="shared" si="87"/>
        <v>507.61671007663091</v>
      </c>
      <c r="AH60" s="103">
        <f t="shared" si="20"/>
        <v>85.825800593734215</v>
      </c>
      <c r="AI60" s="103">
        <f t="shared" si="21"/>
        <v>188.39260118746841</v>
      </c>
      <c r="AJ60" s="45">
        <f t="shared" si="22"/>
        <v>781.83511185783345</v>
      </c>
      <c r="AK60" s="129">
        <f t="shared" si="23"/>
        <v>770.67444519116691</v>
      </c>
      <c r="AL60" s="130"/>
      <c r="AM60" s="103">
        <f t="shared" si="88"/>
        <v>507.61671007663091</v>
      </c>
      <c r="AN60" s="103">
        <f t="shared" si="24"/>
        <v>85.825800593734215</v>
      </c>
      <c r="AO60" s="103">
        <f t="shared" si="25"/>
        <v>177.23193452080179</v>
      </c>
      <c r="AP60" s="45">
        <f t="shared" si="26"/>
        <v>770.67444519116691</v>
      </c>
      <c r="AQ60" s="129">
        <f t="shared" si="27"/>
        <v>682.61651126409924</v>
      </c>
      <c r="AR60" s="130"/>
      <c r="AS60" s="44">
        <f t="shared" si="89"/>
        <v>507.61671007663091</v>
      </c>
      <c r="AT60" s="44">
        <f t="shared" si="28"/>
        <v>85.825800593734215</v>
      </c>
      <c r="AU60" s="44">
        <f t="shared" si="29"/>
        <v>89.17400059373422</v>
      </c>
      <c r="AV60" s="45">
        <f t="shared" si="30"/>
        <v>682.61651126409936</v>
      </c>
      <c r="AW60" s="45" t="e">
        <f>#REF!+#REF!+#REF!</f>
        <v>#REF!</v>
      </c>
      <c r="AX60" s="129">
        <f t="shared" si="31"/>
        <v>776.25477852450013</v>
      </c>
      <c r="AY60" s="130"/>
      <c r="AZ60" s="44">
        <f t="shared" si="90"/>
        <v>507.61671007663091</v>
      </c>
      <c r="BA60" s="44">
        <f t="shared" si="32"/>
        <v>85.825800593734215</v>
      </c>
      <c r="BB60" s="44">
        <f t="shared" si="33"/>
        <v>182.81226785413509</v>
      </c>
      <c r="BC60" s="45">
        <f t="shared" si="34"/>
        <v>776.25477852450013</v>
      </c>
      <c r="BD60" s="129">
        <f t="shared" si="35"/>
        <v>959.06704637863527</v>
      </c>
      <c r="BE60" s="130"/>
      <c r="BF60" s="44">
        <f t="shared" si="91"/>
        <v>507.61671007663091</v>
      </c>
      <c r="BG60" s="44">
        <f t="shared" si="36"/>
        <v>85.825800593734215</v>
      </c>
      <c r="BH60" s="44">
        <f t="shared" si="37"/>
        <v>365.62453570827017</v>
      </c>
      <c r="BI60" s="45">
        <f t="shared" si="38"/>
        <v>959.06704637863527</v>
      </c>
      <c r="BJ60" s="129">
        <f t="shared" si="39"/>
        <v>711.22511146201077</v>
      </c>
      <c r="BK60" s="130"/>
      <c r="BL60" s="103">
        <f t="shared" si="92"/>
        <v>507.61671007663091</v>
      </c>
      <c r="BM60" s="103">
        <f t="shared" si="40"/>
        <v>85.825800593734215</v>
      </c>
      <c r="BN60" s="103">
        <f t="shared" si="0"/>
        <v>117.78260079164562</v>
      </c>
      <c r="BO60" s="45">
        <f t="shared" si="41"/>
        <v>711.22511146201077</v>
      </c>
      <c r="BP60" s="45" t="e">
        <f>#REF!+#REF!+#REF!</f>
        <v>#REF!</v>
      </c>
      <c r="BQ60" s="113">
        <f t="shared" si="42"/>
        <v>855.79331225365638</v>
      </c>
      <c r="BR60" s="114"/>
      <c r="BS60" s="44">
        <f t="shared" si="93"/>
        <v>507.61671007663091</v>
      </c>
      <c r="BT60" s="44">
        <f t="shared" si="43"/>
        <v>85.825800593734215</v>
      </c>
      <c r="BU60" s="44">
        <f t="shared" si="44"/>
        <v>262.35080158329123</v>
      </c>
      <c r="BV60" s="45">
        <f t="shared" si="45"/>
        <v>855.79331225365627</v>
      </c>
      <c r="BW60" s="85">
        <f t="shared" si="46"/>
        <v>862.48971225365631</v>
      </c>
      <c r="BX60" s="37"/>
      <c r="BY60" s="103">
        <f t="shared" si="94"/>
        <v>507.61671007663091</v>
      </c>
      <c r="BZ60" s="103">
        <f t="shared" si="47"/>
        <v>85.825800593734215</v>
      </c>
      <c r="CA60" s="103">
        <f t="shared" si="48"/>
        <v>269.04720158329121</v>
      </c>
      <c r="CB60" s="45">
        <f t="shared" si="49"/>
        <v>862.48971225365631</v>
      </c>
      <c r="CC60" s="113">
        <f t="shared" si="50"/>
        <v>832.7650453890783</v>
      </c>
      <c r="CD60" s="114"/>
      <c r="CE60" s="103">
        <f t="shared" si="95"/>
        <v>507.61671007663091</v>
      </c>
      <c r="CF60" s="103">
        <f t="shared" si="51"/>
        <v>85.825800593734215</v>
      </c>
      <c r="CG60" s="103">
        <f t="shared" si="52"/>
        <v>239.3225347187132</v>
      </c>
      <c r="CH60" s="45">
        <f t="shared" si="53"/>
        <v>832.7650453890783</v>
      </c>
      <c r="CI60" s="113">
        <f t="shared" si="54"/>
        <v>827.89164558698974</v>
      </c>
      <c r="CJ60" s="114"/>
      <c r="CK60" s="103">
        <f t="shared" si="96"/>
        <v>507.61671007663091</v>
      </c>
      <c r="CL60" s="103">
        <f t="shared" si="55"/>
        <v>85.825800593734215</v>
      </c>
      <c r="CM60" s="103">
        <f t="shared" si="56"/>
        <v>234.44913491662459</v>
      </c>
      <c r="CN60" s="45">
        <f t="shared" si="57"/>
        <v>827.89164558698963</v>
      </c>
      <c r="CO60" s="113">
        <f t="shared" si="58"/>
        <v>835.70411225365638</v>
      </c>
      <c r="CP60" s="114"/>
      <c r="CQ60" s="44">
        <f t="shared" si="97"/>
        <v>507.61671007663091</v>
      </c>
      <c r="CR60" s="44">
        <f t="shared" si="59"/>
        <v>85.825800593734215</v>
      </c>
      <c r="CS60" s="44">
        <f t="shared" si="60"/>
        <v>242.26160158329122</v>
      </c>
      <c r="CT60" s="45">
        <f t="shared" si="61"/>
        <v>835.70411225365638</v>
      </c>
      <c r="CU60" s="45" t="e">
        <f>#REF!+#REF!+#REF!</f>
        <v>#REF!</v>
      </c>
      <c r="CV60" s="113">
        <f t="shared" si="62"/>
        <v>830.12377892032305</v>
      </c>
      <c r="CW60" s="114"/>
      <c r="CX60" s="44">
        <f t="shared" si="98"/>
        <v>507.61671007663091</v>
      </c>
      <c r="CY60" s="44">
        <f t="shared" si="63"/>
        <v>85.825800593734215</v>
      </c>
      <c r="CZ60" s="44">
        <f t="shared" si="64"/>
        <v>236.68126824995792</v>
      </c>
      <c r="DA60" s="45">
        <f t="shared" si="65"/>
        <v>830.12377892032305</v>
      </c>
      <c r="DB60" s="126">
        <f t="shared" si="66"/>
        <v>843.51657892032313</v>
      </c>
      <c r="DC60" s="127"/>
      <c r="DD60" s="103">
        <f t="shared" si="99"/>
        <v>507.61671007663091</v>
      </c>
      <c r="DE60" s="103">
        <f t="shared" si="67"/>
        <v>85.825800593734215</v>
      </c>
      <c r="DF60" s="103">
        <f t="shared" si="68"/>
        <v>250.07406824995792</v>
      </c>
      <c r="DG60" s="45">
        <f t="shared" si="69"/>
        <v>843.51657892032313</v>
      </c>
      <c r="DH60" s="113">
        <f t="shared" si="70"/>
        <v>704.24593804951292</v>
      </c>
      <c r="DI60" s="114"/>
      <c r="DJ60" s="103">
        <f t="shared" si="100"/>
        <v>507.61671007663091</v>
      </c>
      <c r="DK60" s="103">
        <f t="shared" si="71"/>
        <v>85.825800593734215</v>
      </c>
      <c r="DL60" s="103">
        <f t="shared" si="72"/>
        <v>110.80342737914773</v>
      </c>
      <c r="DM60" s="44">
        <f t="shared" si="73"/>
        <v>704.24593804951292</v>
      </c>
      <c r="DN60" s="115">
        <f t="shared" si="74"/>
        <v>795.9348453890783</v>
      </c>
      <c r="DO60" s="116"/>
      <c r="DP60" s="105">
        <f t="shared" si="75"/>
        <v>507.61671007663091</v>
      </c>
      <c r="DQ60" s="105">
        <f t="shared" si="76"/>
        <v>85.825800593734215</v>
      </c>
      <c r="DR60" s="105">
        <f t="shared" si="1"/>
        <v>202.49233471871321</v>
      </c>
      <c r="DS60" s="115">
        <f t="shared" si="77"/>
        <v>811.55977872241169</v>
      </c>
      <c r="DT60" s="116"/>
      <c r="DU60" s="105">
        <f t="shared" si="78"/>
        <v>507.61671007663091</v>
      </c>
      <c r="DV60" s="105">
        <f t="shared" si="79"/>
        <v>85.825800593734215</v>
      </c>
      <c r="DW60" s="105">
        <f t="shared" si="2"/>
        <v>218.11726805204654</v>
      </c>
      <c r="DX60" s="115">
        <f t="shared" si="80"/>
        <v>712.34117812867737</v>
      </c>
      <c r="DY60" s="116"/>
      <c r="DZ60" s="106">
        <f t="shared" si="81"/>
        <v>507.61671007663091</v>
      </c>
      <c r="EA60" s="106">
        <f t="shared" si="82"/>
        <v>85.825800593734215</v>
      </c>
      <c r="EB60" s="106">
        <f t="shared" si="3"/>
        <v>118.89866745831229</v>
      </c>
    </row>
    <row r="61" spans="1:132" ht="15.75" thickBot="1">
      <c r="A61" s="10"/>
      <c r="B61" s="1">
        <v>646760</v>
      </c>
      <c r="C61" s="53" t="s">
        <v>86</v>
      </c>
      <c r="D61" s="58">
        <v>21</v>
      </c>
      <c r="E61" s="68">
        <f t="shared" si="4"/>
        <v>0.7</v>
      </c>
      <c r="F61" s="113">
        <f t="shared" si="83"/>
        <v>1036.0847489449563</v>
      </c>
      <c r="G61" s="114"/>
      <c r="H61" s="103">
        <f t="shared" si="101"/>
        <v>532.99754558046243</v>
      </c>
      <c r="I61" s="103">
        <f t="shared" si="102"/>
        <v>85.825800593734215</v>
      </c>
      <c r="J61" s="103">
        <f>($G$29*($D$20+$D$24)+(70/60)*$D$2)*1.25</f>
        <v>417.26140277075979</v>
      </c>
      <c r="K61" s="40">
        <f t="shared" si="6"/>
        <v>1036.0847489449566</v>
      </c>
      <c r="L61" s="85">
        <f t="shared" si="7"/>
        <v>796.0552806949986</v>
      </c>
      <c r="M61" s="37"/>
      <c r="N61" s="103">
        <f t="shared" si="84"/>
        <v>532.99754558046243</v>
      </c>
      <c r="O61" s="103">
        <f t="shared" si="8"/>
        <v>85.825800593734215</v>
      </c>
      <c r="P61" s="103">
        <f t="shared" si="9"/>
        <v>177.23193452080179</v>
      </c>
      <c r="Q61" s="44">
        <f t="shared" si="10"/>
        <v>796.05528069499849</v>
      </c>
      <c r="R61" s="45" t="e">
        <f>#REF!+#REF!+#REF!</f>
        <v>#REF!</v>
      </c>
      <c r="S61" s="113">
        <f t="shared" si="11"/>
        <v>735.48988029917564</v>
      </c>
      <c r="T61" s="114"/>
      <c r="U61" s="103">
        <f t="shared" si="85"/>
        <v>532.99754558046243</v>
      </c>
      <c r="V61" s="103">
        <f t="shared" si="12"/>
        <v>85.825800593734215</v>
      </c>
      <c r="W61" s="103">
        <f t="shared" si="13"/>
        <v>116.66653412497895</v>
      </c>
      <c r="X61" s="45">
        <f t="shared" si="14"/>
        <v>735.48988029917564</v>
      </c>
      <c r="Y61" s="129">
        <f t="shared" si="15"/>
        <v>801.63561402833182</v>
      </c>
      <c r="Z61" s="130"/>
      <c r="AA61" s="104">
        <f t="shared" si="86"/>
        <v>532.99754558046243</v>
      </c>
      <c r="AB61" s="103">
        <f t="shared" si="16"/>
        <v>85.825800593734215</v>
      </c>
      <c r="AC61" s="103">
        <f t="shared" si="17"/>
        <v>182.81226785413509</v>
      </c>
      <c r="AD61" s="45">
        <f t="shared" si="18"/>
        <v>801.6356140283317</v>
      </c>
      <c r="AE61" s="129">
        <f t="shared" si="19"/>
        <v>807.21594736166503</v>
      </c>
      <c r="AF61" s="130"/>
      <c r="AG61" s="103">
        <f t="shared" si="87"/>
        <v>532.99754558046243</v>
      </c>
      <c r="AH61" s="103">
        <f t="shared" si="20"/>
        <v>85.825800593734215</v>
      </c>
      <c r="AI61" s="103">
        <f t="shared" si="21"/>
        <v>188.39260118746841</v>
      </c>
      <c r="AJ61" s="45">
        <f t="shared" si="22"/>
        <v>807.21594736166503</v>
      </c>
      <c r="AK61" s="129">
        <f t="shared" si="23"/>
        <v>796.0552806949986</v>
      </c>
      <c r="AL61" s="130"/>
      <c r="AM61" s="103">
        <f t="shared" si="88"/>
        <v>532.99754558046243</v>
      </c>
      <c r="AN61" s="103">
        <f t="shared" si="24"/>
        <v>85.825800593734215</v>
      </c>
      <c r="AO61" s="103">
        <f t="shared" si="25"/>
        <v>177.23193452080179</v>
      </c>
      <c r="AP61" s="45">
        <f t="shared" si="26"/>
        <v>796.05528069499837</v>
      </c>
      <c r="AQ61" s="129">
        <f t="shared" si="27"/>
        <v>707.99734676793094</v>
      </c>
      <c r="AR61" s="130"/>
      <c r="AS61" s="44">
        <f t="shared" si="89"/>
        <v>532.99754558046243</v>
      </c>
      <c r="AT61" s="44">
        <f t="shared" si="28"/>
        <v>85.825800593734215</v>
      </c>
      <c r="AU61" s="44">
        <f t="shared" si="29"/>
        <v>89.17400059373422</v>
      </c>
      <c r="AV61" s="45">
        <f t="shared" si="30"/>
        <v>707.99734676793082</v>
      </c>
      <c r="AW61" s="45" t="e">
        <f>#REF!+#REF!+#REF!</f>
        <v>#REF!</v>
      </c>
      <c r="AX61" s="129">
        <f t="shared" si="31"/>
        <v>801.63561402833182</v>
      </c>
      <c r="AY61" s="130"/>
      <c r="AZ61" s="44">
        <f t="shared" si="90"/>
        <v>532.99754558046243</v>
      </c>
      <c r="BA61" s="44">
        <f t="shared" si="32"/>
        <v>85.825800593734215</v>
      </c>
      <c r="BB61" s="44">
        <f t="shared" si="33"/>
        <v>182.81226785413509</v>
      </c>
      <c r="BC61" s="45">
        <f t="shared" si="34"/>
        <v>801.6356140283317</v>
      </c>
      <c r="BD61" s="129">
        <f t="shared" si="35"/>
        <v>984.44788188246673</v>
      </c>
      <c r="BE61" s="130"/>
      <c r="BF61" s="44">
        <f t="shared" si="91"/>
        <v>532.99754558046243</v>
      </c>
      <c r="BG61" s="44">
        <f t="shared" si="36"/>
        <v>85.825800593734215</v>
      </c>
      <c r="BH61" s="44">
        <f t="shared" si="37"/>
        <v>365.62453570827017</v>
      </c>
      <c r="BI61" s="45">
        <f t="shared" si="38"/>
        <v>984.44788188246685</v>
      </c>
      <c r="BJ61" s="129">
        <f t="shared" si="39"/>
        <v>736.60594696584235</v>
      </c>
      <c r="BK61" s="130"/>
      <c r="BL61" s="103">
        <f t="shared" si="92"/>
        <v>532.99754558046243</v>
      </c>
      <c r="BM61" s="103">
        <f t="shared" si="40"/>
        <v>85.825800593734215</v>
      </c>
      <c r="BN61" s="103">
        <f t="shared" si="0"/>
        <v>117.78260079164562</v>
      </c>
      <c r="BO61" s="45">
        <f t="shared" si="41"/>
        <v>736.60594696584224</v>
      </c>
      <c r="BP61" s="45" t="e">
        <f>#REF!+#REF!+#REF!</f>
        <v>#REF!</v>
      </c>
      <c r="BQ61" s="113">
        <f t="shared" si="42"/>
        <v>881.17414775748784</v>
      </c>
      <c r="BR61" s="114"/>
      <c r="BS61" s="44">
        <f t="shared" si="93"/>
        <v>532.99754558046243</v>
      </c>
      <c r="BT61" s="44">
        <f t="shared" si="43"/>
        <v>85.825800593734215</v>
      </c>
      <c r="BU61" s="44">
        <f t="shared" si="44"/>
        <v>262.35080158329123</v>
      </c>
      <c r="BV61" s="45">
        <f t="shared" si="45"/>
        <v>881.17414775748784</v>
      </c>
      <c r="BW61" s="85">
        <f t="shared" si="46"/>
        <v>887.87054775748788</v>
      </c>
      <c r="BX61" s="37"/>
      <c r="BY61" s="103">
        <f t="shared" si="94"/>
        <v>532.99754558046243</v>
      </c>
      <c r="BZ61" s="103">
        <f t="shared" si="47"/>
        <v>85.825800593734215</v>
      </c>
      <c r="CA61" s="103">
        <f t="shared" si="48"/>
        <v>269.04720158329121</v>
      </c>
      <c r="CB61" s="45">
        <f t="shared" si="49"/>
        <v>887.87054775748788</v>
      </c>
      <c r="CC61" s="113">
        <f t="shared" si="50"/>
        <v>858.14588089290976</v>
      </c>
      <c r="CD61" s="114"/>
      <c r="CE61" s="103">
        <f t="shared" si="95"/>
        <v>532.99754558046243</v>
      </c>
      <c r="CF61" s="103">
        <f t="shared" si="51"/>
        <v>85.825800593734215</v>
      </c>
      <c r="CG61" s="103">
        <f t="shared" si="52"/>
        <v>239.3225347187132</v>
      </c>
      <c r="CH61" s="45">
        <f t="shared" si="53"/>
        <v>858.14588089290987</v>
      </c>
      <c r="CI61" s="113">
        <f t="shared" si="54"/>
        <v>853.2724810908212</v>
      </c>
      <c r="CJ61" s="114"/>
      <c r="CK61" s="103">
        <f t="shared" si="96"/>
        <v>532.99754558046243</v>
      </c>
      <c r="CL61" s="103">
        <f t="shared" si="55"/>
        <v>85.825800593734215</v>
      </c>
      <c r="CM61" s="103">
        <f t="shared" si="56"/>
        <v>234.44913491662459</v>
      </c>
      <c r="CN61" s="45">
        <f t="shared" si="57"/>
        <v>853.2724810908212</v>
      </c>
      <c r="CO61" s="113">
        <f t="shared" si="58"/>
        <v>861.08494775748795</v>
      </c>
      <c r="CP61" s="114"/>
      <c r="CQ61" s="44">
        <f t="shared" si="97"/>
        <v>532.99754558046243</v>
      </c>
      <c r="CR61" s="44">
        <f t="shared" si="59"/>
        <v>85.825800593734215</v>
      </c>
      <c r="CS61" s="44">
        <f t="shared" si="60"/>
        <v>242.26160158329122</v>
      </c>
      <c r="CT61" s="45">
        <f t="shared" si="61"/>
        <v>861.08494775748784</v>
      </c>
      <c r="CU61" s="45" t="e">
        <f>#REF!+#REF!+#REF!</f>
        <v>#REF!</v>
      </c>
      <c r="CV61" s="113">
        <f t="shared" si="62"/>
        <v>855.50461442415451</v>
      </c>
      <c r="CW61" s="114"/>
      <c r="CX61" s="44">
        <f t="shared" si="98"/>
        <v>532.99754558046243</v>
      </c>
      <c r="CY61" s="44">
        <f>(15/60*$D$2)*1.25</f>
        <v>85.825800593734215</v>
      </c>
      <c r="CZ61" s="44">
        <f t="shared" si="64"/>
        <v>236.68126824995792</v>
      </c>
      <c r="DA61" s="45">
        <f t="shared" si="65"/>
        <v>855.50461442415462</v>
      </c>
      <c r="DB61" s="126">
        <f t="shared" si="66"/>
        <v>868.89741442415459</v>
      </c>
      <c r="DC61" s="127"/>
      <c r="DD61" s="103">
        <f t="shared" si="99"/>
        <v>532.99754558046243</v>
      </c>
      <c r="DE61" s="103">
        <f t="shared" si="67"/>
        <v>85.825800593734215</v>
      </c>
      <c r="DF61" s="103">
        <f t="shared" si="68"/>
        <v>250.07406824995792</v>
      </c>
      <c r="DG61" s="45">
        <f t="shared" si="69"/>
        <v>868.89741442415459</v>
      </c>
      <c r="DH61" s="113">
        <f t="shared" si="70"/>
        <v>729.62677355334449</v>
      </c>
      <c r="DI61" s="114"/>
      <c r="DJ61" s="103">
        <f t="shared" si="100"/>
        <v>532.99754558046243</v>
      </c>
      <c r="DK61" s="103">
        <f t="shared" si="71"/>
        <v>85.825800593734215</v>
      </c>
      <c r="DL61" s="103">
        <f t="shared" si="72"/>
        <v>110.80342737914773</v>
      </c>
      <c r="DM61" s="44">
        <f t="shared" si="73"/>
        <v>729.62677355334438</v>
      </c>
      <c r="DN61" s="115">
        <f t="shared" si="74"/>
        <v>821.31568089291</v>
      </c>
      <c r="DO61" s="116"/>
      <c r="DP61" s="105">
        <f t="shared" si="75"/>
        <v>532.99754558046243</v>
      </c>
      <c r="DQ61" s="105">
        <f t="shared" si="76"/>
        <v>85.825800593734215</v>
      </c>
      <c r="DR61" s="105">
        <f t="shared" si="1"/>
        <v>202.49233471871321</v>
      </c>
      <c r="DS61" s="115">
        <f t="shared" si="77"/>
        <v>836.94061422624327</v>
      </c>
      <c r="DT61" s="116"/>
      <c r="DU61" s="105">
        <f t="shared" si="78"/>
        <v>532.99754558046243</v>
      </c>
      <c r="DV61" s="105">
        <f t="shared" si="79"/>
        <v>85.825800593734215</v>
      </c>
      <c r="DW61" s="105">
        <f t="shared" si="2"/>
        <v>218.11726805204654</v>
      </c>
      <c r="DX61" s="115">
        <f t="shared" si="80"/>
        <v>737.72201363250906</v>
      </c>
      <c r="DY61" s="116"/>
      <c r="DZ61" s="106">
        <f t="shared" si="81"/>
        <v>532.99754558046243</v>
      </c>
      <c r="EA61" s="106">
        <f t="shared" si="82"/>
        <v>85.825800593734215</v>
      </c>
      <c r="EB61" s="106">
        <f t="shared" si="3"/>
        <v>118.89866745831229</v>
      </c>
    </row>
    <row r="62" spans="1:132" s="61" customFormat="1">
      <c r="F62" s="128"/>
      <c r="G62" s="128"/>
      <c r="H62" s="69"/>
      <c r="I62" s="69"/>
      <c r="J62" s="69"/>
      <c r="K62" s="69"/>
      <c r="L62" s="128"/>
      <c r="M62" s="128"/>
      <c r="N62" s="69"/>
      <c r="O62" s="69"/>
      <c r="P62" s="69"/>
      <c r="Q62" s="69"/>
      <c r="R62" s="69"/>
      <c r="S62" s="128"/>
      <c r="T62" s="128"/>
      <c r="U62" s="69"/>
      <c r="V62" s="69"/>
      <c r="W62" s="69"/>
      <c r="X62" s="69"/>
      <c r="Y62" s="128"/>
      <c r="Z62" s="128"/>
      <c r="AA62" s="70"/>
      <c r="AB62" s="69"/>
      <c r="AC62" s="69"/>
      <c r="AD62" s="69"/>
      <c r="AE62" s="128"/>
      <c r="AF62" s="128"/>
      <c r="AG62" s="69"/>
      <c r="AH62" s="69"/>
      <c r="AI62" s="69"/>
      <c r="AJ62" s="69"/>
      <c r="AK62" s="128"/>
      <c r="AL62" s="128"/>
      <c r="AM62" s="69"/>
      <c r="AN62" s="69"/>
      <c r="AO62" s="69"/>
      <c r="AP62" s="69"/>
      <c r="AQ62" s="128"/>
      <c r="AR62" s="128"/>
      <c r="AS62" s="69"/>
      <c r="AT62" s="69"/>
      <c r="AU62" s="69"/>
      <c r="AV62" s="69"/>
      <c r="AW62" s="69"/>
      <c r="AX62" s="128"/>
      <c r="AY62" s="128"/>
      <c r="AZ62" s="69"/>
      <c r="BA62" s="69"/>
      <c r="BB62" s="69"/>
      <c r="BC62" s="69"/>
      <c r="BD62" s="128"/>
      <c r="BE62" s="128"/>
      <c r="BF62" s="69"/>
      <c r="BG62" s="69"/>
      <c r="BH62" s="69"/>
      <c r="BI62" s="69"/>
      <c r="BJ62" s="128"/>
      <c r="BK62" s="128"/>
      <c r="BL62" s="69"/>
      <c r="BM62" s="69"/>
      <c r="BN62" s="69"/>
      <c r="BO62" s="69"/>
      <c r="BP62" s="69"/>
      <c r="BQ62" s="128"/>
      <c r="BR62" s="128"/>
      <c r="BS62" s="69"/>
      <c r="BT62" s="69"/>
      <c r="BU62" s="69"/>
      <c r="BV62" s="69"/>
      <c r="BW62" s="128"/>
      <c r="BX62" s="128"/>
      <c r="BY62" s="69"/>
      <c r="BZ62" s="69"/>
      <c r="CA62" s="69"/>
      <c r="CB62" s="69"/>
      <c r="CC62" s="128"/>
      <c r="CD62" s="128"/>
      <c r="CE62" s="69"/>
      <c r="CF62" s="69"/>
      <c r="CG62" s="69"/>
      <c r="CH62" s="69"/>
      <c r="CI62" s="128"/>
      <c r="CJ62" s="128"/>
      <c r="CK62" s="69"/>
      <c r="CL62" s="69"/>
      <c r="CM62" s="69"/>
      <c r="CN62" s="69"/>
      <c r="CO62" s="128"/>
      <c r="CP62" s="128"/>
      <c r="CQ62" s="69"/>
      <c r="CR62" s="69"/>
      <c r="CS62" s="69"/>
      <c r="CT62" s="69"/>
      <c r="CU62" s="69"/>
      <c r="CV62" s="128"/>
      <c r="CW62" s="128"/>
      <c r="CX62" s="69"/>
      <c r="CY62" s="69"/>
      <c r="CZ62" s="69"/>
      <c r="DA62" s="69"/>
      <c r="DB62" s="128"/>
      <c r="DC62" s="128"/>
      <c r="DD62" s="69"/>
      <c r="DE62" s="69"/>
      <c r="DF62" s="69"/>
      <c r="DG62" s="69"/>
      <c r="DH62" s="128"/>
      <c r="DI62" s="128"/>
      <c r="DJ62" s="69"/>
      <c r="DK62" s="69"/>
      <c r="DL62" s="69"/>
      <c r="DM62" s="69"/>
      <c r="DN62" s="123"/>
      <c r="DO62" s="123"/>
      <c r="DP62" s="84"/>
      <c r="DQ62" s="84"/>
      <c r="DR62" s="84"/>
      <c r="DS62" s="123"/>
      <c r="DT62" s="123"/>
      <c r="DU62" s="84"/>
      <c r="DV62" s="84"/>
      <c r="DW62" s="84"/>
      <c r="DX62" s="123"/>
      <c r="DY62" s="123"/>
      <c r="DZ62" s="88"/>
      <c r="EA62" s="84"/>
      <c r="EB62" s="84"/>
    </row>
    <row r="63" spans="1:132">
      <c r="DZ63" s="88"/>
    </row>
    <row r="65" spans="23:23">
      <c r="W65" s="71"/>
    </row>
  </sheetData>
  <mergeCells count="675">
    <mergeCell ref="CO47:CP47"/>
    <mergeCell ref="CO46:CP46"/>
    <mergeCell ref="CO48:CP48"/>
    <mergeCell ref="CV44:CW44"/>
    <mergeCell ref="DB47:DC47"/>
    <mergeCell ref="CV46:CW46"/>
    <mergeCell ref="CV45:CW45"/>
    <mergeCell ref="DB46:DC46"/>
    <mergeCell ref="DB44:DC44"/>
    <mergeCell ref="DB45:DC45"/>
    <mergeCell ref="CO44:CP44"/>
    <mergeCell ref="CO45:CP45"/>
    <mergeCell ref="CV48:CW48"/>
    <mergeCell ref="DH48:DI48"/>
    <mergeCell ref="DH44:DI44"/>
    <mergeCell ref="CV43:CW43"/>
    <mergeCell ref="DH47:DI47"/>
    <mergeCell ref="DH45:DI45"/>
    <mergeCell ref="DH46:DI46"/>
    <mergeCell ref="DB48:DC48"/>
    <mergeCell ref="CV47:CW47"/>
    <mergeCell ref="DH43:DI43"/>
    <mergeCell ref="DB40:DC40"/>
    <mergeCell ref="DB39:DC39"/>
    <mergeCell ref="DB43:DC43"/>
    <mergeCell ref="DH40:DI40"/>
    <mergeCell ref="DH42:DI42"/>
    <mergeCell ref="DB41:DC41"/>
    <mergeCell ref="DH39:DI39"/>
    <mergeCell ref="DB42:DC42"/>
    <mergeCell ref="CI37:CJ37"/>
    <mergeCell ref="CI38:CJ38"/>
    <mergeCell ref="CI40:CJ40"/>
    <mergeCell ref="CO38:CP38"/>
    <mergeCell ref="CI39:CJ39"/>
    <mergeCell ref="DH38:DI38"/>
    <mergeCell ref="DB38:DC38"/>
    <mergeCell ref="CV38:CW38"/>
    <mergeCell ref="CV39:CW39"/>
    <mergeCell ref="DH41:DI41"/>
    <mergeCell ref="DH32:DI32"/>
    <mergeCell ref="CV37:CW37"/>
    <mergeCell ref="DH34:DI34"/>
    <mergeCell ref="DB34:DC34"/>
    <mergeCell ref="DH33:DI33"/>
    <mergeCell ref="CV33:CW33"/>
    <mergeCell ref="DB33:DC33"/>
    <mergeCell ref="DH37:DI37"/>
    <mergeCell ref="DH35:DI35"/>
    <mergeCell ref="DB37:DC37"/>
    <mergeCell ref="CV36:CW36"/>
    <mergeCell ref="DH36:DI36"/>
    <mergeCell ref="DB36:DC36"/>
    <mergeCell ref="DB32:DC32"/>
    <mergeCell ref="DB35:DC35"/>
    <mergeCell ref="CV34:CW34"/>
    <mergeCell ref="CV32:CW32"/>
    <mergeCell ref="CI44:CJ44"/>
    <mergeCell ref="CO41:CP41"/>
    <mergeCell ref="CI42:CJ42"/>
    <mergeCell ref="CI41:CJ41"/>
    <mergeCell ref="CO42:CP42"/>
    <mergeCell ref="CO43:CP43"/>
    <mergeCell ref="CV42:CW42"/>
    <mergeCell ref="CV35:CW35"/>
    <mergeCell ref="CI43:CJ43"/>
    <mergeCell ref="CO39:CP39"/>
    <mergeCell ref="CV41:CW41"/>
    <mergeCell ref="CO36:CP36"/>
    <mergeCell ref="CO40:CP40"/>
    <mergeCell ref="CI36:CJ36"/>
    <mergeCell ref="CV40:CW40"/>
    <mergeCell ref="CO37:CP37"/>
    <mergeCell ref="DJ27:DL27"/>
    <mergeCell ref="DH28:DI28"/>
    <mergeCell ref="CV31:CW31"/>
    <mergeCell ref="CV28:CW28"/>
    <mergeCell ref="DH31:DI31"/>
    <mergeCell ref="CX27:CZ27"/>
    <mergeCell ref="DD27:DF27"/>
    <mergeCell ref="DB31:DC31"/>
    <mergeCell ref="DB28:DC28"/>
    <mergeCell ref="CO34:CP34"/>
    <mergeCell ref="CI35:CJ35"/>
    <mergeCell ref="CO35:CP35"/>
    <mergeCell ref="CC28:CD28"/>
    <mergeCell ref="CQ27:CS27"/>
    <mergeCell ref="CE27:CG27"/>
    <mergeCell ref="CO28:CP28"/>
    <mergeCell ref="CI28:CJ28"/>
    <mergeCell ref="CC35:CD35"/>
    <mergeCell ref="CC33:CD33"/>
    <mergeCell ref="CI33:CJ33"/>
    <mergeCell ref="CO33:CP33"/>
    <mergeCell ref="CI32:CJ32"/>
    <mergeCell ref="CI31:CJ31"/>
    <mergeCell ref="CC32:CD32"/>
    <mergeCell ref="CO31:CP31"/>
    <mergeCell ref="CO32:CP32"/>
    <mergeCell ref="CK27:CM27"/>
    <mergeCell ref="CC31:CD31"/>
    <mergeCell ref="BY27:CA27"/>
    <mergeCell ref="BL27:BN27"/>
    <mergeCell ref="BS27:BU27"/>
    <mergeCell ref="BW28:BX28"/>
    <mergeCell ref="BW31:BX31"/>
    <mergeCell ref="BQ35:BR35"/>
    <mergeCell ref="CI34:CJ34"/>
    <mergeCell ref="BQ34:BR34"/>
    <mergeCell ref="CC34:CD34"/>
    <mergeCell ref="CC36:CD36"/>
    <mergeCell ref="BQ36:BR36"/>
    <mergeCell ref="BQ33:BR33"/>
    <mergeCell ref="BQ32:BR32"/>
    <mergeCell ref="BQ31:BR31"/>
    <mergeCell ref="BQ28:BR28"/>
    <mergeCell ref="AX33:AY33"/>
    <mergeCell ref="AK35:AL35"/>
    <mergeCell ref="AQ34:AR34"/>
    <mergeCell ref="BJ28:BK28"/>
    <mergeCell ref="BD32:BE32"/>
    <mergeCell ref="AX28:AY28"/>
    <mergeCell ref="AQ33:AR33"/>
    <mergeCell ref="AQ32:AR32"/>
    <mergeCell ref="BD33:BE33"/>
    <mergeCell ref="BJ33:BK33"/>
    <mergeCell ref="BJ32:BK32"/>
    <mergeCell ref="AK36:AL36"/>
    <mergeCell ref="AQ35:AR35"/>
    <mergeCell ref="AS27:AU27"/>
    <mergeCell ref="AQ31:AR31"/>
    <mergeCell ref="BF27:BH27"/>
    <mergeCell ref="AZ27:BB27"/>
    <mergeCell ref="BD35:BE35"/>
    <mergeCell ref="BD34:BE34"/>
    <mergeCell ref="AX32:AY32"/>
    <mergeCell ref="AE32:AF32"/>
    <mergeCell ref="BD31:BE31"/>
    <mergeCell ref="AG27:AI27"/>
    <mergeCell ref="AQ28:AR28"/>
    <mergeCell ref="AE28:AF28"/>
    <mergeCell ref="AE31:AF31"/>
    <mergeCell ref="AE33:AF33"/>
    <mergeCell ref="S31:T31"/>
    <mergeCell ref="L31:M31"/>
    <mergeCell ref="H27:J27"/>
    <mergeCell ref="AE36:AF36"/>
    <mergeCell ref="BJ35:BK35"/>
    <mergeCell ref="BD36:BE36"/>
    <mergeCell ref="BJ34:BK34"/>
    <mergeCell ref="BJ36:BK36"/>
    <mergeCell ref="BJ31:BK31"/>
    <mergeCell ref="BD28:BE28"/>
    <mergeCell ref="AQ36:AR36"/>
    <mergeCell ref="AA27:AC27"/>
    <mergeCell ref="AM27:AO27"/>
    <mergeCell ref="AK32:AL32"/>
    <mergeCell ref="AX36:AY36"/>
    <mergeCell ref="AX34:AY34"/>
    <mergeCell ref="AK28:AL28"/>
    <mergeCell ref="AX31:AY31"/>
    <mergeCell ref="AE34:AF34"/>
    <mergeCell ref="AE35:AF35"/>
    <mergeCell ref="AX35:AY35"/>
    <mergeCell ref="AK34:AL34"/>
    <mergeCell ref="AK31:AL31"/>
    <mergeCell ref="AK33:AL33"/>
    <mergeCell ref="U27:W27"/>
    <mergeCell ref="A27:E28"/>
    <mergeCell ref="A20:C20"/>
    <mergeCell ref="A26:C26"/>
    <mergeCell ref="A25:C25"/>
    <mergeCell ref="A24:C24"/>
    <mergeCell ref="A22:C22"/>
    <mergeCell ref="A21:C21"/>
    <mergeCell ref="A12:C12"/>
    <mergeCell ref="A2:C2"/>
    <mergeCell ref="A3:C3"/>
    <mergeCell ref="A4:C4"/>
    <mergeCell ref="A5:C5"/>
    <mergeCell ref="A16:C16"/>
    <mergeCell ref="A6:C6"/>
    <mergeCell ref="A7:C7"/>
    <mergeCell ref="A18:C18"/>
    <mergeCell ref="A17:C17"/>
    <mergeCell ref="A14:C14"/>
    <mergeCell ref="A8:C8"/>
    <mergeCell ref="A10:C10"/>
    <mergeCell ref="A13:C13"/>
    <mergeCell ref="F39:G39"/>
    <mergeCell ref="Y39:Z39"/>
    <mergeCell ref="F38:G38"/>
    <mergeCell ref="Y38:Z38"/>
    <mergeCell ref="F36:G36"/>
    <mergeCell ref="S36:T36"/>
    <mergeCell ref="F27:G28"/>
    <mergeCell ref="S28:T28"/>
    <mergeCell ref="L28:M28"/>
    <mergeCell ref="F31:G31"/>
    <mergeCell ref="F35:G35"/>
    <mergeCell ref="Y37:Z37"/>
    <mergeCell ref="F37:G37"/>
    <mergeCell ref="Y36:Z36"/>
    <mergeCell ref="Y35:Z35"/>
    <mergeCell ref="F32:G32"/>
    <mergeCell ref="Y31:Z31"/>
    <mergeCell ref="F34:G34"/>
    <mergeCell ref="Y34:Z34"/>
    <mergeCell ref="Y32:Z32"/>
    <mergeCell ref="Y33:Z33"/>
    <mergeCell ref="F33:G33"/>
    <mergeCell ref="N27:P27"/>
    <mergeCell ref="Y28:Z28"/>
    <mergeCell ref="AX41:AY41"/>
    <mergeCell ref="AX37:AY37"/>
    <mergeCell ref="AX38:AY38"/>
    <mergeCell ref="AE39:AF39"/>
    <mergeCell ref="AQ42:AR42"/>
    <mergeCell ref="AK42:AL42"/>
    <mergeCell ref="AK40:AL40"/>
    <mergeCell ref="AQ41:AR41"/>
    <mergeCell ref="AE42:AF42"/>
    <mergeCell ref="AK37:AL37"/>
    <mergeCell ref="AX39:AY39"/>
    <mergeCell ref="AE37:AF37"/>
    <mergeCell ref="AX42:AY42"/>
    <mergeCell ref="BQ37:BR37"/>
    <mergeCell ref="BJ37:BK37"/>
    <mergeCell ref="F41:G41"/>
    <mergeCell ref="AE40:AF40"/>
    <mergeCell ref="Y41:Z41"/>
    <mergeCell ref="Y40:Z40"/>
    <mergeCell ref="F40:G40"/>
    <mergeCell ref="Y42:Z42"/>
    <mergeCell ref="F42:G42"/>
    <mergeCell ref="AQ37:AR37"/>
    <mergeCell ref="AK41:AL41"/>
    <mergeCell ref="AE41:AF41"/>
    <mergeCell ref="AQ40:AR40"/>
    <mergeCell ref="AQ39:AR39"/>
    <mergeCell ref="AK39:AL39"/>
    <mergeCell ref="AE38:AF38"/>
    <mergeCell ref="AK38:AL38"/>
    <mergeCell ref="AQ38:AR38"/>
    <mergeCell ref="S37:T37"/>
    <mergeCell ref="S38:T38"/>
    <mergeCell ref="S39:T39"/>
    <mergeCell ref="S40:T40"/>
    <mergeCell ref="S41:T41"/>
    <mergeCell ref="S42:T42"/>
    <mergeCell ref="CC44:CD44"/>
    <mergeCell ref="BJ45:BK45"/>
    <mergeCell ref="BD40:BE40"/>
    <mergeCell ref="AX40:AY40"/>
    <mergeCell ref="CC41:CD41"/>
    <mergeCell ref="AX43:AY43"/>
    <mergeCell ref="BD37:BE37"/>
    <mergeCell ref="BD38:BE38"/>
    <mergeCell ref="BD39:BE39"/>
    <mergeCell ref="BJ38:BK38"/>
    <mergeCell ref="BJ39:BK39"/>
    <mergeCell ref="CC42:CD42"/>
    <mergeCell ref="BD41:BE41"/>
    <mergeCell ref="CC43:CD43"/>
    <mergeCell ref="BQ41:BR41"/>
    <mergeCell ref="BJ41:BK41"/>
    <mergeCell ref="CC40:CD40"/>
    <mergeCell ref="BQ38:BR38"/>
    <mergeCell ref="BQ40:BR40"/>
    <mergeCell ref="BQ39:BR39"/>
    <mergeCell ref="CC39:CD39"/>
    <mergeCell ref="BJ40:BK40"/>
    <mergeCell ref="CC37:CD37"/>
    <mergeCell ref="CC38:CD38"/>
    <mergeCell ref="BQ42:BR42"/>
    <mergeCell ref="BJ42:BK42"/>
    <mergeCell ref="BQ43:BR43"/>
    <mergeCell ref="BJ43:BK43"/>
    <mergeCell ref="BD42:BE42"/>
    <mergeCell ref="BD44:BE44"/>
    <mergeCell ref="BD45:BE45"/>
    <mergeCell ref="BD43:BE43"/>
    <mergeCell ref="BJ46:BK46"/>
    <mergeCell ref="BQ44:BR44"/>
    <mergeCell ref="BJ44:BK44"/>
    <mergeCell ref="BQ45:BR45"/>
    <mergeCell ref="AQ44:AR44"/>
    <mergeCell ref="AQ43:AR43"/>
    <mergeCell ref="AE43:AF43"/>
    <mergeCell ref="AK43:AL43"/>
    <mergeCell ref="AX46:AY46"/>
    <mergeCell ref="AK44:AL44"/>
    <mergeCell ref="AK45:AL45"/>
    <mergeCell ref="AE45:AF45"/>
    <mergeCell ref="AQ45:AR45"/>
    <mergeCell ref="AK46:AL46"/>
    <mergeCell ref="AQ46:AR46"/>
    <mergeCell ref="AX44:AY44"/>
    <mergeCell ref="AX45:AY45"/>
    <mergeCell ref="AE44:AF44"/>
    <mergeCell ref="AQ48:AR48"/>
    <mergeCell ref="BD48:BE48"/>
    <mergeCell ref="AX47:AY47"/>
    <mergeCell ref="AX50:AY50"/>
    <mergeCell ref="BD50:BE50"/>
    <mergeCell ref="AQ49:AR49"/>
    <mergeCell ref="AQ50:AR50"/>
    <mergeCell ref="AK53:AL53"/>
    <mergeCell ref="BD52:BE52"/>
    <mergeCell ref="AX48:AY48"/>
    <mergeCell ref="AQ52:AR52"/>
    <mergeCell ref="AK51:AL51"/>
    <mergeCell ref="AX49:AY49"/>
    <mergeCell ref="AX52:AY52"/>
    <mergeCell ref="AK52:AL52"/>
    <mergeCell ref="AK50:AL50"/>
    <mergeCell ref="AQ51:AR51"/>
    <mergeCell ref="AX51:AY51"/>
    <mergeCell ref="AK49:AL49"/>
    <mergeCell ref="AK48:AL48"/>
    <mergeCell ref="BD49:BE49"/>
    <mergeCell ref="AK47:AL47"/>
    <mergeCell ref="BD47:BE47"/>
    <mergeCell ref="AQ47:AR47"/>
    <mergeCell ref="AK55:AL55"/>
    <mergeCell ref="AX54:AY54"/>
    <mergeCell ref="AQ54:AR54"/>
    <mergeCell ref="AQ53:AR53"/>
    <mergeCell ref="AK54:AL54"/>
    <mergeCell ref="AQ55:AR55"/>
    <mergeCell ref="AX55:AY55"/>
    <mergeCell ref="AX53:AY53"/>
    <mergeCell ref="F52:G52"/>
    <mergeCell ref="AE52:AF52"/>
    <mergeCell ref="F43:G43"/>
    <mergeCell ref="F44:G44"/>
    <mergeCell ref="Y44:Z44"/>
    <mergeCell ref="Y45:Z45"/>
    <mergeCell ref="F46:G46"/>
    <mergeCell ref="F50:G50"/>
    <mergeCell ref="Y50:Z50"/>
    <mergeCell ref="F48:G48"/>
    <mergeCell ref="Y48:Z48"/>
    <mergeCell ref="F45:G45"/>
    <mergeCell ref="F47:G47"/>
    <mergeCell ref="F49:G49"/>
    <mergeCell ref="Y49:Z49"/>
    <mergeCell ref="Y51:Z51"/>
    <mergeCell ref="Y46:Z46"/>
    <mergeCell ref="AE55:AF55"/>
    <mergeCell ref="Y53:Z53"/>
    <mergeCell ref="Y54:Z54"/>
    <mergeCell ref="F55:G55"/>
    <mergeCell ref="Y55:Z55"/>
    <mergeCell ref="AE53:AF53"/>
    <mergeCell ref="AE54:AF54"/>
    <mergeCell ref="F54:G54"/>
    <mergeCell ref="AE51:AF51"/>
    <mergeCell ref="AE50:AF50"/>
    <mergeCell ref="AE49:AF49"/>
    <mergeCell ref="AE47:AF47"/>
    <mergeCell ref="AE48:AF48"/>
    <mergeCell ref="AE46:AF46"/>
    <mergeCell ref="F56:G56"/>
    <mergeCell ref="Y56:Z56"/>
    <mergeCell ref="Y57:Z57"/>
    <mergeCell ref="F57:G57"/>
    <mergeCell ref="Y43:Z43"/>
    <mergeCell ref="Y52:Z52"/>
    <mergeCell ref="F53:G53"/>
    <mergeCell ref="Y47:Z47"/>
    <mergeCell ref="F51:G51"/>
    <mergeCell ref="S43:T43"/>
    <mergeCell ref="S44:T44"/>
    <mergeCell ref="S45:T45"/>
    <mergeCell ref="S46:T46"/>
    <mergeCell ref="S47:T47"/>
    <mergeCell ref="S48:T48"/>
    <mergeCell ref="S49:T49"/>
    <mergeCell ref="S50:T50"/>
    <mergeCell ref="S51:T51"/>
    <mergeCell ref="S52:T52"/>
    <mergeCell ref="S53:T53"/>
    <mergeCell ref="S54:T54"/>
    <mergeCell ref="S55:T55"/>
    <mergeCell ref="S56:T56"/>
    <mergeCell ref="S57:T57"/>
    <mergeCell ref="F62:G62"/>
    <mergeCell ref="L62:M62"/>
    <mergeCell ref="F60:G60"/>
    <mergeCell ref="Y62:Z62"/>
    <mergeCell ref="S62:T62"/>
    <mergeCell ref="F61:G61"/>
    <mergeCell ref="AK56:AL56"/>
    <mergeCell ref="AK57:AL57"/>
    <mergeCell ref="AQ56:AR56"/>
    <mergeCell ref="AQ59:AR59"/>
    <mergeCell ref="AK61:AL61"/>
    <mergeCell ref="AQ62:AR62"/>
    <mergeCell ref="AQ60:AR60"/>
    <mergeCell ref="AK62:AL62"/>
    <mergeCell ref="F58:G58"/>
    <mergeCell ref="AK58:AL58"/>
    <mergeCell ref="AE60:AF60"/>
    <mergeCell ref="Y60:Z60"/>
    <mergeCell ref="AE58:AF58"/>
    <mergeCell ref="F59:G59"/>
    <mergeCell ref="Y59:Z59"/>
    <mergeCell ref="Y58:Z58"/>
    <mergeCell ref="AK60:AL60"/>
    <mergeCell ref="AE59:AF59"/>
    <mergeCell ref="AE62:AF62"/>
    <mergeCell ref="Y61:Z61"/>
    <mergeCell ref="AE57:AF57"/>
    <mergeCell ref="AE56:AF56"/>
    <mergeCell ref="AQ58:AR58"/>
    <mergeCell ref="AQ61:AR61"/>
    <mergeCell ref="AQ57:AR57"/>
    <mergeCell ref="AX58:AY58"/>
    <mergeCell ref="AK59:AL59"/>
    <mergeCell ref="AX59:AY59"/>
    <mergeCell ref="AE61:AF61"/>
    <mergeCell ref="CO62:CP62"/>
    <mergeCell ref="BQ62:BR62"/>
    <mergeCell ref="CC61:CD61"/>
    <mergeCell ref="AX61:AY61"/>
    <mergeCell ref="AX60:AY60"/>
    <mergeCell ref="CI61:CJ61"/>
    <mergeCell ref="CI62:CJ62"/>
    <mergeCell ref="CC62:CD62"/>
    <mergeCell ref="BQ56:BR56"/>
    <mergeCell ref="BD58:BE58"/>
    <mergeCell ref="BD57:BE57"/>
    <mergeCell ref="AX57:AY57"/>
    <mergeCell ref="AX56:AY56"/>
    <mergeCell ref="BD59:BE59"/>
    <mergeCell ref="BQ57:BR57"/>
    <mergeCell ref="BD62:BE62"/>
    <mergeCell ref="BW62:BX62"/>
    <mergeCell ref="BJ60:BK60"/>
    <mergeCell ref="BJ61:BK61"/>
    <mergeCell ref="BD61:BE61"/>
    <mergeCell ref="BD60:BE60"/>
    <mergeCell ref="BJ62:BK62"/>
    <mergeCell ref="BQ61:BR61"/>
    <mergeCell ref="AX62:AY62"/>
    <mergeCell ref="CI45:CJ45"/>
    <mergeCell ref="CC48:CD48"/>
    <mergeCell ref="CC49:CD49"/>
    <mergeCell ref="BQ48:BR48"/>
    <mergeCell ref="CI46:CJ46"/>
    <mergeCell ref="CC46:CD46"/>
    <mergeCell ref="CC47:CD47"/>
    <mergeCell ref="BD54:BE54"/>
    <mergeCell ref="CI57:CJ57"/>
    <mergeCell ref="CC57:CD57"/>
    <mergeCell ref="BJ52:BK52"/>
    <mergeCell ref="BJ56:BK56"/>
    <mergeCell ref="BJ57:BK57"/>
    <mergeCell ref="BD51:BE51"/>
    <mergeCell ref="BJ47:BK47"/>
    <mergeCell ref="BJ48:BK48"/>
    <mergeCell ref="BD46:BE46"/>
    <mergeCell ref="CC45:CD45"/>
    <mergeCell ref="BD55:BE55"/>
    <mergeCell ref="BQ46:BR46"/>
    <mergeCell ref="BQ50:BR50"/>
    <mergeCell ref="CC50:CD50"/>
    <mergeCell ref="CI49:CJ49"/>
    <mergeCell ref="CI47:CJ47"/>
    <mergeCell ref="BD53:BE53"/>
    <mergeCell ref="BD56:BE56"/>
    <mergeCell ref="BJ55:BK55"/>
    <mergeCell ref="BJ54:BK54"/>
    <mergeCell ref="BJ53:BK53"/>
    <mergeCell ref="CC60:CD60"/>
    <mergeCell ref="BQ60:BR60"/>
    <mergeCell ref="CC59:CD59"/>
    <mergeCell ref="BQ59:BR59"/>
    <mergeCell ref="BJ59:BK59"/>
    <mergeCell ref="CI48:CJ48"/>
    <mergeCell ref="BQ47:BR47"/>
    <mergeCell ref="CI53:CJ53"/>
    <mergeCell ref="CC58:CD58"/>
    <mergeCell ref="BQ49:BR49"/>
    <mergeCell ref="BQ52:BR52"/>
    <mergeCell ref="CC52:CD52"/>
    <mergeCell ref="BJ50:BK50"/>
    <mergeCell ref="BJ49:BK49"/>
    <mergeCell ref="BJ58:BK58"/>
    <mergeCell ref="BJ51:BK51"/>
    <mergeCell ref="CI58:CJ58"/>
    <mergeCell ref="BQ58:BR58"/>
    <mergeCell ref="BQ55:BR55"/>
    <mergeCell ref="BQ54:BR54"/>
    <mergeCell ref="BQ53:BR53"/>
    <mergeCell ref="CC54:CD54"/>
    <mergeCell ref="CO54:CP54"/>
    <mergeCell ref="CI54:CJ54"/>
    <mergeCell ref="CO53:CP53"/>
    <mergeCell ref="BQ51:BR51"/>
    <mergeCell ref="CC53:CD53"/>
    <mergeCell ref="CC56:CD56"/>
    <mergeCell ref="DB55:DC55"/>
    <mergeCell ref="DB56:DC56"/>
    <mergeCell ref="CV54:CW54"/>
    <mergeCell ref="CO50:CP50"/>
    <mergeCell ref="CO49:CP49"/>
    <mergeCell ref="CC51:CD51"/>
    <mergeCell ref="CO51:CP51"/>
    <mergeCell ref="CI50:CJ50"/>
    <mergeCell ref="DB52:DC52"/>
    <mergeCell ref="DB54:DC54"/>
    <mergeCell ref="DB53:DC53"/>
    <mergeCell ref="DB51:DC51"/>
    <mergeCell ref="CV51:CW51"/>
    <mergeCell ref="CV53:CW53"/>
    <mergeCell ref="CI52:CJ52"/>
    <mergeCell ref="CI51:CJ51"/>
    <mergeCell ref="CV49:CW49"/>
    <mergeCell ref="CV50:CW50"/>
    <mergeCell ref="CO52:CP52"/>
    <mergeCell ref="CC55:CD55"/>
    <mergeCell ref="CO61:CP61"/>
    <mergeCell ref="CO60:CP60"/>
    <mergeCell ref="CO57:CP57"/>
    <mergeCell ref="CO58:CP58"/>
    <mergeCell ref="CI55:CJ55"/>
    <mergeCell ref="CI56:CJ56"/>
    <mergeCell ref="CV56:CW56"/>
    <mergeCell ref="CV55:CW55"/>
    <mergeCell ref="CO59:CP59"/>
    <mergeCell ref="CI59:CJ59"/>
    <mergeCell ref="CI60:CJ60"/>
    <mergeCell ref="CO55:CP55"/>
    <mergeCell ref="CO56:CP56"/>
    <mergeCell ref="DH49:DI49"/>
    <mergeCell ref="DH57:DI57"/>
    <mergeCell ref="DB61:DC61"/>
    <mergeCell ref="CV62:CW62"/>
    <mergeCell ref="CV60:CW60"/>
    <mergeCell ref="CV61:CW61"/>
    <mergeCell ref="CV59:CW59"/>
    <mergeCell ref="DB59:DC59"/>
    <mergeCell ref="CV58:CW58"/>
    <mergeCell ref="DH61:DI61"/>
    <mergeCell ref="DB58:DC58"/>
    <mergeCell ref="DH60:DI60"/>
    <mergeCell ref="DH58:DI58"/>
    <mergeCell ref="DB60:DC60"/>
    <mergeCell ref="DH59:DI59"/>
    <mergeCell ref="DB62:DC62"/>
    <mergeCell ref="DH62:DI62"/>
    <mergeCell ref="CV57:CW57"/>
    <mergeCell ref="CV52:CW52"/>
    <mergeCell ref="DB49:DC49"/>
    <mergeCell ref="DN28:DO28"/>
    <mergeCell ref="DS35:DT35"/>
    <mergeCell ref="DN33:DO33"/>
    <mergeCell ref="DN31:DO31"/>
    <mergeCell ref="DN32:DO32"/>
    <mergeCell ref="DN44:DO44"/>
    <mergeCell ref="DN38:DO38"/>
    <mergeCell ref="DN41:DO41"/>
    <mergeCell ref="DN62:DO62"/>
    <mergeCell ref="DN61:DO61"/>
    <mergeCell ref="DN46:DO46"/>
    <mergeCell ref="DN54:DO54"/>
    <mergeCell ref="DN53:DO53"/>
    <mergeCell ref="DN49:DO49"/>
    <mergeCell ref="DN47:DO47"/>
    <mergeCell ref="DN51:DO51"/>
    <mergeCell ref="DN52:DO52"/>
    <mergeCell ref="DN42:DO42"/>
    <mergeCell ref="DN40:DO40"/>
    <mergeCell ref="DN60:DO60"/>
    <mergeCell ref="DN57:DO57"/>
    <mergeCell ref="DN56:DO56"/>
    <mergeCell ref="DN59:DO59"/>
    <mergeCell ref="DN58:DO58"/>
    <mergeCell ref="DX46:DY46"/>
    <mergeCell ref="DS44:DT44"/>
    <mergeCell ref="DS46:DT46"/>
    <mergeCell ref="DS41:DT41"/>
    <mergeCell ref="DS42:DT42"/>
    <mergeCell ref="DP27:DR27"/>
    <mergeCell ref="DS28:DT28"/>
    <mergeCell ref="DS31:DT31"/>
    <mergeCell ref="DS32:DT32"/>
    <mergeCell ref="DS33:DT33"/>
    <mergeCell ref="DS62:DT62"/>
    <mergeCell ref="DS60:DT60"/>
    <mergeCell ref="DS52:DT52"/>
    <mergeCell ref="DS59:DT59"/>
    <mergeCell ref="DS57:DT57"/>
    <mergeCell ref="DS61:DT61"/>
    <mergeCell ref="DS53:DT53"/>
    <mergeCell ref="DX62:DY62"/>
    <mergeCell ref="DX60:DY60"/>
    <mergeCell ref="DX61:DY61"/>
    <mergeCell ref="DX58:DY58"/>
    <mergeCell ref="DS58:DT58"/>
    <mergeCell ref="DS56:DT56"/>
    <mergeCell ref="DX55:DY55"/>
    <mergeCell ref="DX53:DY53"/>
    <mergeCell ref="DX54:DY54"/>
    <mergeCell ref="DS55:DT55"/>
    <mergeCell ref="DX59:DY59"/>
    <mergeCell ref="DX56:DY56"/>
    <mergeCell ref="DX57:DY57"/>
    <mergeCell ref="DX52:DY52"/>
    <mergeCell ref="DZ27:EB27"/>
    <mergeCell ref="DX28:DY28"/>
    <mergeCell ref="DX31:DY31"/>
    <mergeCell ref="DX32:DY32"/>
    <mergeCell ref="DS36:DT36"/>
    <mergeCell ref="DX40:DY40"/>
    <mergeCell ref="DS39:DT39"/>
    <mergeCell ref="DS38:DT38"/>
    <mergeCell ref="DX36:DY36"/>
    <mergeCell ref="DS37:DT37"/>
    <mergeCell ref="DX37:DY37"/>
    <mergeCell ref="DU27:DW27"/>
    <mergeCell ref="DS40:DT40"/>
    <mergeCell ref="DX38:DY38"/>
    <mergeCell ref="DS34:DT34"/>
    <mergeCell ref="DX35:DY35"/>
    <mergeCell ref="DX33:DY33"/>
    <mergeCell ref="DX34:DY34"/>
    <mergeCell ref="DX45:DY45"/>
    <mergeCell ref="DX41:DY41"/>
    <mergeCell ref="S58:T58"/>
    <mergeCell ref="S59:T59"/>
    <mergeCell ref="DX50:DY50"/>
    <mergeCell ref="DX39:DY39"/>
    <mergeCell ref="DX43:DY43"/>
    <mergeCell ref="DX42:DY42"/>
    <mergeCell ref="DX44:DY44"/>
    <mergeCell ref="DX47:DY47"/>
    <mergeCell ref="DX48:DY48"/>
    <mergeCell ref="DX49:DY49"/>
    <mergeCell ref="DX51:DY51"/>
    <mergeCell ref="DN34:DO34"/>
    <mergeCell ref="DN36:DO36"/>
    <mergeCell ref="DN35:DO35"/>
    <mergeCell ref="DN37:DO37"/>
    <mergeCell ref="DN39:DO39"/>
    <mergeCell ref="DN43:DO43"/>
    <mergeCell ref="DN45:DO45"/>
    <mergeCell ref="DN50:DO50"/>
    <mergeCell ref="DN48:DO48"/>
    <mergeCell ref="S60:T60"/>
    <mergeCell ref="S61:T61"/>
    <mergeCell ref="S32:T32"/>
    <mergeCell ref="S33:T33"/>
    <mergeCell ref="S34:T34"/>
    <mergeCell ref="S35:T35"/>
    <mergeCell ref="DS51:DT51"/>
    <mergeCell ref="DS49:DT49"/>
    <mergeCell ref="DS45:DT45"/>
    <mergeCell ref="DS54:DT54"/>
    <mergeCell ref="DS50:DT50"/>
    <mergeCell ref="DS48:DT48"/>
    <mergeCell ref="DS47:DT47"/>
    <mergeCell ref="DS43:DT43"/>
    <mergeCell ref="DH52:DI52"/>
    <mergeCell ref="DH53:DI53"/>
    <mergeCell ref="DH51:DI51"/>
    <mergeCell ref="DN55:DO55"/>
    <mergeCell ref="DH56:DI56"/>
    <mergeCell ref="DH55:DI55"/>
    <mergeCell ref="DH50:DI50"/>
    <mergeCell ref="DB57:DC57"/>
    <mergeCell ref="DH54:DI54"/>
    <mergeCell ref="DB50:DC50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0"/>
  <sheetViews>
    <sheetView tabSelected="1" topLeftCell="A22" zoomScale="76" zoomScaleNormal="76" workbookViewId="0">
      <selection activeCell="F31" sqref="F31:K60"/>
    </sheetView>
  </sheetViews>
  <sheetFormatPr defaultRowHeight="15"/>
  <cols>
    <col min="1" max="1" width="23" customWidth="1"/>
    <col min="2" max="2" width="13.7109375" customWidth="1"/>
    <col min="3" max="3" width="39.85546875" customWidth="1"/>
    <col min="4" max="4" width="23.85546875" customWidth="1"/>
    <col min="5" max="5" width="31.42578125" customWidth="1"/>
    <col min="6" max="6" width="15.28515625" customWidth="1"/>
    <col min="7" max="7" width="17.28515625" customWidth="1"/>
    <col min="9" max="9" width="22.85546875" customWidth="1"/>
    <col min="10" max="10" width="25.42578125" customWidth="1"/>
    <col min="11" max="11" width="4.5703125" customWidth="1"/>
  </cols>
  <sheetData>
    <row r="1" spans="1:11" ht="15.75" thickBot="1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143" t="s">
        <v>3</v>
      </c>
      <c r="B2" s="144"/>
      <c r="C2" s="144"/>
      <c r="D2" s="14">
        <f>(D3/D4)</f>
        <v>274.6425618999495</v>
      </c>
      <c r="E2" s="89"/>
      <c r="F2" s="89"/>
      <c r="G2" s="89"/>
      <c r="H2" s="89"/>
      <c r="I2" s="89"/>
      <c r="J2" s="89"/>
      <c r="K2" s="89"/>
    </row>
    <row r="3" spans="1:11">
      <c r="A3" s="154" t="s">
        <v>4</v>
      </c>
      <c r="B3" s="155"/>
      <c r="C3" s="155"/>
      <c r="D3" s="15">
        <v>543517.63</v>
      </c>
      <c r="E3" s="89"/>
      <c r="F3" s="89"/>
      <c r="G3" s="89"/>
      <c r="H3" s="89"/>
      <c r="I3" s="89"/>
      <c r="J3" s="89"/>
      <c r="K3" s="89"/>
    </row>
    <row r="4" spans="1:11" ht="15.75" thickBot="1">
      <c r="A4" s="148" t="s">
        <v>5</v>
      </c>
      <c r="B4" s="149"/>
      <c r="C4" s="149"/>
      <c r="D4" s="16">
        <v>1979</v>
      </c>
      <c r="E4" s="89"/>
      <c r="F4" s="89"/>
      <c r="G4" s="89"/>
      <c r="H4" s="89"/>
      <c r="I4" s="89"/>
      <c r="J4" s="89"/>
      <c r="K4" s="89"/>
    </row>
    <row r="5" spans="1:11" ht="15.75" thickBot="1">
      <c r="A5" s="174"/>
      <c r="B5" s="174"/>
      <c r="C5" s="174"/>
      <c r="D5" s="89"/>
      <c r="E5" s="89"/>
      <c r="F5" s="89"/>
      <c r="G5" s="89"/>
      <c r="H5" s="89"/>
      <c r="I5" s="89"/>
      <c r="J5" s="89"/>
      <c r="K5" s="89"/>
    </row>
    <row r="6" spans="1:11">
      <c r="A6" s="151" t="s">
        <v>6</v>
      </c>
      <c r="B6" s="152"/>
      <c r="C6" s="153"/>
      <c r="D6" s="2">
        <f>(D7/D8)</f>
        <v>218.17730166750886</v>
      </c>
      <c r="E6" s="89"/>
      <c r="F6" s="89"/>
      <c r="G6" s="89"/>
      <c r="H6" s="89"/>
      <c r="I6" s="89"/>
      <c r="J6" s="89"/>
      <c r="K6" s="89"/>
    </row>
    <row r="7" spans="1:11">
      <c r="A7" s="145" t="s">
        <v>7</v>
      </c>
      <c r="B7" s="146"/>
      <c r="C7" s="147"/>
      <c r="D7" s="3">
        <v>431772.88</v>
      </c>
      <c r="E7" s="89"/>
      <c r="F7" s="89"/>
      <c r="G7" s="89"/>
      <c r="H7" s="89"/>
      <c r="I7" s="89"/>
      <c r="J7" s="89"/>
      <c r="K7" s="89"/>
    </row>
    <row r="8" spans="1:11" ht="15.75" thickBot="1">
      <c r="A8" s="156" t="s">
        <v>8</v>
      </c>
      <c r="B8" s="157"/>
      <c r="C8" s="158"/>
      <c r="D8" s="16">
        <v>1979</v>
      </c>
      <c r="E8" s="89"/>
      <c r="F8" s="89"/>
      <c r="G8" s="89"/>
      <c r="H8" s="89"/>
      <c r="I8" s="89"/>
      <c r="J8" s="89"/>
      <c r="K8" s="89"/>
    </row>
    <row r="9" spans="1:11" ht="15.75" thickBot="1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</row>
    <row r="10" spans="1:11" ht="15.75" thickBot="1">
      <c r="A10" s="159" t="s">
        <v>14</v>
      </c>
      <c r="B10" s="160"/>
      <c r="C10" s="161"/>
      <c r="D10" s="18">
        <v>60</v>
      </c>
      <c r="E10" s="89"/>
      <c r="F10" s="89"/>
      <c r="G10" s="89"/>
      <c r="H10" s="89"/>
      <c r="I10" s="89"/>
      <c r="J10" s="89"/>
      <c r="K10" s="89"/>
    </row>
    <row r="11" spans="1:11" ht="15.75" thickBot="1">
      <c r="A11" s="4"/>
      <c r="B11" s="89"/>
      <c r="C11" s="89"/>
      <c r="D11" s="4"/>
      <c r="E11" s="89"/>
      <c r="F11" s="89"/>
      <c r="G11" s="89"/>
      <c r="H11" s="89"/>
      <c r="I11" s="89"/>
      <c r="J11" s="89"/>
      <c r="K11" s="89"/>
    </row>
    <row r="12" spans="1:11">
      <c r="A12" s="143" t="s">
        <v>9</v>
      </c>
      <c r="B12" s="144"/>
      <c r="C12" s="144"/>
      <c r="D12" s="2">
        <f>(D14/D13)</f>
        <v>6.5160458404074708</v>
      </c>
      <c r="E12" s="89"/>
      <c r="F12" s="89"/>
      <c r="G12" s="89"/>
      <c r="H12" s="89"/>
      <c r="I12" s="89"/>
      <c r="J12" s="89"/>
      <c r="K12" s="89"/>
    </row>
    <row r="13" spans="1:11" ht="15.75" thickBot="1">
      <c r="A13" s="154" t="s">
        <v>10</v>
      </c>
      <c r="B13" s="155"/>
      <c r="C13" s="155"/>
      <c r="D13" s="19">
        <v>5890</v>
      </c>
      <c r="E13" s="89"/>
      <c r="F13" s="89"/>
      <c r="G13" s="89"/>
      <c r="H13" s="89"/>
      <c r="I13" s="89"/>
      <c r="J13" s="89"/>
      <c r="K13" s="89"/>
    </row>
    <row r="14" spans="1:11">
      <c r="A14" s="154" t="s">
        <v>26</v>
      </c>
      <c r="B14" s="155"/>
      <c r="C14" s="155"/>
      <c r="D14" s="3">
        <v>38379.51</v>
      </c>
      <c r="E14" s="89"/>
      <c r="F14" s="89"/>
      <c r="G14" s="89"/>
      <c r="H14" s="89"/>
      <c r="I14" s="89"/>
      <c r="J14" s="89"/>
      <c r="K14" s="89"/>
    </row>
    <row r="15" spans="1:11" ht="15.75" thickBot="1">
      <c r="A15" s="148"/>
      <c r="B15" s="149"/>
      <c r="C15" s="149"/>
      <c r="D15" s="21"/>
      <c r="E15" s="89"/>
      <c r="F15" s="89"/>
      <c r="G15" s="89"/>
      <c r="H15" s="89"/>
      <c r="I15" s="89"/>
      <c r="J15" s="89"/>
      <c r="K15" s="89"/>
    </row>
    <row r="16" spans="1:11" ht="15.75" thickBot="1">
      <c r="A16" s="5"/>
      <c r="B16" s="89"/>
      <c r="C16" s="89"/>
      <c r="D16" s="6"/>
      <c r="E16" s="89"/>
      <c r="F16" s="11" t="s">
        <v>30</v>
      </c>
      <c r="G16" s="110">
        <f>MIN(F31:G123)</f>
        <v>212.72997811289196</v>
      </c>
      <c r="H16" s="89"/>
      <c r="I16" s="89"/>
      <c r="J16" s="89"/>
      <c r="K16" s="89"/>
    </row>
    <row r="17" spans="1:11">
      <c r="A17" s="143" t="s">
        <v>11</v>
      </c>
      <c r="B17" s="144"/>
      <c r="C17" s="144"/>
      <c r="D17" s="2">
        <f>(D18/D19)</f>
        <v>0</v>
      </c>
      <c r="E17" s="89"/>
      <c r="F17" s="12" t="s">
        <v>31</v>
      </c>
      <c r="G17" s="111">
        <f>MAX(F31:G123)</f>
        <v>1634.0567663274583</v>
      </c>
      <c r="H17" s="89"/>
      <c r="I17" s="89"/>
      <c r="J17" s="89"/>
      <c r="K17" s="89"/>
    </row>
    <row r="18" spans="1:11" ht="15.75" thickBot="1">
      <c r="A18" s="154" t="s">
        <v>12</v>
      </c>
      <c r="B18" s="155"/>
      <c r="C18" s="155"/>
      <c r="D18" s="3">
        <v>0</v>
      </c>
      <c r="E18" s="89"/>
      <c r="F18" s="13" t="s">
        <v>32</v>
      </c>
      <c r="G18" s="112">
        <f>AVERAGE(F31:G123)</f>
        <v>802.41138965191169</v>
      </c>
      <c r="H18" s="89"/>
      <c r="I18" s="89"/>
      <c r="J18" s="89"/>
      <c r="K18" s="89"/>
    </row>
    <row r="19" spans="1:11" ht="15.75" thickBot="1">
      <c r="A19" s="148" t="s">
        <v>13</v>
      </c>
      <c r="B19" s="149"/>
      <c r="C19" s="149"/>
      <c r="D19" s="19">
        <v>5890</v>
      </c>
      <c r="E19" s="89"/>
      <c r="F19" s="89"/>
      <c r="G19" s="89"/>
      <c r="H19" s="89"/>
      <c r="I19" s="89"/>
      <c r="J19" s="89"/>
      <c r="K19" s="89"/>
    </row>
    <row r="20" spans="1:11" ht="15.75" thickBot="1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</row>
    <row r="21" spans="1:11">
      <c r="A21" s="143" t="s">
        <v>15</v>
      </c>
      <c r="B21" s="144"/>
      <c r="C21" s="144"/>
      <c r="D21" s="2">
        <f>(D23/D22)</f>
        <v>0.65952</v>
      </c>
      <c r="E21" s="89"/>
      <c r="F21" s="89"/>
      <c r="G21" s="89"/>
      <c r="H21" s="89"/>
      <c r="I21" s="89"/>
      <c r="J21" s="89"/>
      <c r="K21" s="89"/>
    </row>
    <row r="22" spans="1:11">
      <c r="A22" s="154" t="s">
        <v>16</v>
      </c>
      <c r="B22" s="155"/>
      <c r="C22" s="155"/>
      <c r="D22" s="20">
        <v>500</v>
      </c>
      <c r="E22" s="89"/>
      <c r="F22" s="89"/>
      <c r="G22" s="89"/>
      <c r="H22" s="89"/>
      <c r="I22" s="89"/>
      <c r="J22" s="89"/>
      <c r="K22" s="89"/>
    </row>
    <row r="23" spans="1:11" ht="15.75" thickBot="1">
      <c r="A23" s="148" t="s">
        <v>94</v>
      </c>
      <c r="B23" s="149"/>
      <c r="C23" s="149"/>
      <c r="D23" s="21">
        <v>329.76</v>
      </c>
      <c r="E23" s="89"/>
      <c r="F23" s="89"/>
      <c r="G23" s="89"/>
      <c r="H23" s="89"/>
      <c r="I23" s="89"/>
      <c r="J23" s="89"/>
      <c r="K23" s="89"/>
    </row>
    <row r="24" spans="1:11" ht="15.75" thickBot="1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</row>
    <row r="25" spans="1:11">
      <c r="A25" s="143" t="s">
        <v>17</v>
      </c>
      <c r="B25" s="144"/>
      <c r="C25" s="144"/>
      <c r="D25" s="2">
        <f>(D26/D27)</f>
        <v>0.23333333333333334</v>
      </c>
      <c r="E25" s="89"/>
      <c r="F25" s="89"/>
      <c r="G25" s="89"/>
      <c r="H25" s="89"/>
      <c r="I25" s="89"/>
      <c r="J25" s="89"/>
      <c r="K25" s="89"/>
    </row>
    <row r="26" spans="1:11">
      <c r="A26" s="154" t="s">
        <v>18</v>
      </c>
      <c r="B26" s="155"/>
      <c r="C26" s="155"/>
      <c r="D26" s="102">
        <v>350</v>
      </c>
      <c r="E26" s="89"/>
      <c r="F26" s="89"/>
      <c r="G26" s="89"/>
      <c r="H26" s="89"/>
      <c r="I26" s="89"/>
      <c r="J26" s="89"/>
      <c r="K26" s="89"/>
    </row>
    <row r="27" spans="1:11">
      <c r="A27" s="166" t="s">
        <v>19</v>
      </c>
      <c r="B27" s="167"/>
      <c r="C27" s="167"/>
      <c r="D27" s="22">
        <v>1500</v>
      </c>
      <c r="E27" s="89"/>
      <c r="F27" s="176"/>
      <c r="G27" s="176"/>
      <c r="H27" s="176"/>
      <c r="I27" s="176"/>
      <c r="J27" s="176"/>
      <c r="K27" s="176"/>
    </row>
    <row r="28" spans="1:11">
      <c r="A28" s="162" t="s">
        <v>95</v>
      </c>
      <c r="B28" s="162"/>
      <c r="C28" s="162"/>
      <c r="D28" s="162"/>
      <c r="E28" s="163"/>
      <c r="F28" s="180" t="s">
        <v>96</v>
      </c>
      <c r="G28" s="181"/>
      <c r="H28" s="140" t="s">
        <v>97</v>
      </c>
      <c r="I28" s="142"/>
      <c r="J28" s="142"/>
      <c r="K28" s="141"/>
    </row>
    <row r="29" spans="1:11" ht="75" customHeight="1">
      <c r="A29" s="164"/>
      <c r="B29" s="164"/>
      <c r="C29" s="164"/>
      <c r="D29" s="164"/>
      <c r="E29" s="165"/>
      <c r="F29" s="182"/>
      <c r="G29" s="183"/>
      <c r="H29" s="178" t="s">
        <v>46</v>
      </c>
      <c r="I29" s="179"/>
      <c r="J29" s="27" t="s">
        <v>44</v>
      </c>
      <c r="K29" s="90"/>
    </row>
    <row r="30" spans="1:11" ht="15.75" thickBot="1">
      <c r="A30" s="8" t="s">
        <v>0</v>
      </c>
      <c r="B30" s="24" t="s">
        <v>1</v>
      </c>
      <c r="C30" s="24" t="s">
        <v>98</v>
      </c>
      <c r="D30" s="24" t="s">
        <v>2</v>
      </c>
      <c r="E30" s="24" t="s">
        <v>22</v>
      </c>
      <c r="F30" s="139" t="s">
        <v>23</v>
      </c>
      <c r="G30" s="140"/>
      <c r="H30" s="139" t="s">
        <v>23</v>
      </c>
      <c r="I30" s="140"/>
      <c r="J30" s="139" t="s">
        <v>23</v>
      </c>
      <c r="K30" s="139"/>
    </row>
    <row r="31" spans="1:11" ht="30">
      <c r="A31" s="91" t="s">
        <v>47</v>
      </c>
      <c r="B31" s="1">
        <v>646760</v>
      </c>
      <c r="C31" s="92" t="s">
        <v>57</v>
      </c>
      <c r="D31" s="66">
        <v>5</v>
      </c>
      <c r="E31" s="66">
        <f>D31*2/$D$10</f>
        <v>0.16666666666666666</v>
      </c>
      <c r="F31" s="113">
        <f t="shared" ref="F31:F60" si="0">($D31*2*($D$17+$D$12)+0.25*$D$2+$E31*$D$6)*1.25</f>
        <v>212.72997811289196</v>
      </c>
      <c r="G31" s="175"/>
      <c r="H31" s="113">
        <f>($D31*2*($D$17+$D$12)+$E31*$D$6)*1.25</f>
        <v>126.90417751915773</v>
      </c>
      <c r="I31" s="114"/>
      <c r="J31" s="177">
        <f>(15/60*D2)*1.25</f>
        <v>85.825800593734215</v>
      </c>
      <c r="K31" s="177"/>
    </row>
    <row r="32" spans="1:11" ht="30">
      <c r="A32" s="93" t="s">
        <v>48</v>
      </c>
      <c r="B32" s="1">
        <v>646767</v>
      </c>
      <c r="C32" s="94" t="s">
        <v>58</v>
      </c>
      <c r="D32" s="67">
        <v>14</v>
      </c>
      <c r="E32" s="67">
        <f t="shared" ref="E32:E60" si="1">D32*2/$D$10</f>
        <v>0.46666666666666667</v>
      </c>
      <c r="F32" s="113">
        <f>($D32*2*($D$17+$D$12)+0.25*$D$2+$E32*$D$6)*1.25</f>
        <v>441.15749764737586</v>
      </c>
      <c r="G32" s="175"/>
      <c r="H32" s="113">
        <f t="shared" ref="H32:H45" si="2">($D32*2*($D$17+$D$12)+$E32*$D$6)*1.25</f>
        <v>355.33169705364168</v>
      </c>
      <c r="I32" s="114"/>
      <c r="J32" s="113">
        <f>(15/60*$D$2)*1.25</f>
        <v>85.825800593734215</v>
      </c>
      <c r="K32" s="114"/>
    </row>
    <row r="33" spans="1:11" ht="15.75">
      <c r="A33" s="95"/>
      <c r="B33" s="1">
        <v>646760</v>
      </c>
      <c r="C33" s="51" t="s">
        <v>59</v>
      </c>
      <c r="D33" s="56">
        <v>25</v>
      </c>
      <c r="E33" s="67">
        <f t="shared" si="1"/>
        <v>0.83333333333333337</v>
      </c>
      <c r="F33" s="113">
        <f t="shared" si="0"/>
        <v>720.34668818952287</v>
      </c>
      <c r="G33" s="175"/>
      <c r="H33" s="113">
        <f t="shared" si="2"/>
        <v>634.52088759578874</v>
      </c>
      <c r="I33" s="114"/>
      <c r="J33" s="113">
        <f t="shared" ref="J33:J58" si="3">(15/60*$D$2)*1.25</f>
        <v>85.825800593734215</v>
      </c>
      <c r="K33" s="114"/>
    </row>
    <row r="34" spans="1:11" ht="15.75">
      <c r="A34" s="95"/>
      <c r="B34" s="1">
        <v>646760</v>
      </c>
      <c r="C34" s="51" t="s">
        <v>60</v>
      </c>
      <c r="D34" s="56">
        <v>27</v>
      </c>
      <c r="E34" s="67">
        <f t="shared" si="1"/>
        <v>0.9</v>
      </c>
      <c r="F34" s="113">
        <f t="shared" si="0"/>
        <v>771.10835919718602</v>
      </c>
      <c r="G34" s="175"/>
      <c r="H34" s="113">
        <f t="shared" si="2"/>
        <v>685.28255860345189</v>
      </c>
      <c r="I34" s="114"/>
      <c r="J34" s="113">
        <f t="shared" si="3"/>
        <v>85.825800593734215</v>
      </c>
      <c r="K34" s="114"/>
    </row>
    <row r="35" spans="1:11" ht="30">
      <c r="A35" s="93" t="s">
        <v>49</v>
      </c>
      <c r="B35" s="1">
        <v>646773</v>
      </c>
      <c r="C35" s="94" t="s">
        <v>61</v>
      </c>
      <c r="D35" s="67">
        <v>50</v>
      </c>
      <c r="E35" s="67">
        <f t="shared" si="1"/>
        <v>1.6666666666666667</v>
      </c>
      <c r="F35" s="113">
        <f t="shared" si="0"/>
        <v>1354.8675757853116</v>
      </c>
      <c r="G35" s="175"/>
      <c r="H35" s="113">
        <f t="shared" si="2"/>
        <v>1269.0417751915775</v>
      </c>
      <c r="I35" s="114"/>
      <c r="J35" s="113">
        <f t="shared" si="3"/>
        <v>85.825800593734215</v>
      </c>
      <c r="K35" s="114"/>
    </row>
    <row r="36" spans="1:11">
      <c r="A36" s="95"/>
      <c r="B36" s="1">
        <v>646772</v>
      </c>
      <c r="C36" s="94" t="s">
        <v>62</v>
      </c>
      <c r="D36" s="67">
        <v>30</v>
      </c>
      <c r="E36" s="67">
        <f t="shared" si="1"/>
        <v>1</v>
      </c>
      <c r="F36" s="113">
        <f t="shared" si="0"/>
        <v>847.25086570868052</v>
      </c>
      <c r="G36" s="175"/>
      <c r="H36" s="113">
        <f t="shared" si="2"/>
        <v>761.42506511494639</v>
      </c>
      <c r="I36" s="114"/>
      <c r="J36" s="113">
        <f t="shared" si="3"/>
        <v>85.825800593734215</v>
      </c>
      <c r="K36" s="114"/>
    </row>
    <row r="37" spans="1:11">
      <c r="A37" s="95"/>
      <c r="B37" s="1">
        <v>646773</v>
      </c>
      <c r="C37" s="94" t="s">
        <v>63</v>
      </c>
      <c r="D37" s="67">
        <v>48</v>
      </c>
      <c r="E37" s="67">
        <f t="shared" si="1"/>
        <v>1.6</v>
      </c>
      <c r="F37" s="113">
        <f t="shared" si="0"/>
        <v>1304.1059047776484</v>
      </c>
      <c r="G37" s="175"/>
      <c r="H37" s="113">
        <f t="shared" si="2"/>
        <v>1218.2801041839141</v>
      </c>
      <c r="I37" s="114"/>
      <c r="J37" s="113">
        <f t="shared" si="3"/>
        <v>85.825800593734215</v>
      </c>
      <c r="K37" s="114"/>
    </row>
    <row r="38" spans="1:11" ht="30">
      <c r="A38" s="93" t="s">
        <v>50</v>
      </c>
      <c r="B38" s="1">
        <v>646763</v>
      </c>
      <c r="C38" s="94" t="s">
        <v>64</v>
      </c>
      <c r="D38" s="67">
        <v>54</v>
      </c>
      <c r="E38" s="67">
        <f t="shared" si="1"/>
        <v>1.8</v>
      </c>
      <c r="F38" s="113">
        <f t="shared" si="0"/>
        <v>1456.3909178006379</v>
      </c>
      <c r="G38" s="175"/>
      <c r="H38" s="113">
        <f t="shared" si="2"/>
        <v>1370.5651172069038</v>
      </c>
      <c r="I38" s="114"/>
      <c r="J38" s="113">
        <f t="shared" si="3"/>
        <v>85.825800593734215</v>
      </c>
      <c r="K38" s="114"/>
    </row>
    <row r="39" spans="1:11">
      <c r="A39" s="95"/>
      <c r="B39" s="1">
        <v>646764</v>
      </c>
      <c r="C39" s="94" t="s">
        <v>65</v>
      </c>
      <c r="D39" s="67">
        <v>34</v>
      </c>
      <c r="E39" s="67">
        <f t="shared" si="1"/>
        <v>1.1333333333333333</v>
      </c>
      <c r="F39" s="113">
        <f t="shared" si="0"/>
        <v>948.77420772400683</v>
      </c>
      <c r="G39" s="175"/>
      <c r="H39" s="113">
        <f t="shared" si="2"/>
        <v>862.94840713027259</v>
      </c>
      <c r="I39" s="114"/>
      <c r="J39" s="113">
        <f t="shared" si="3"/>
        <v>85.825800593734215</v>
      </c>
      <c r="K39" s="114"/>
    </row>
    <row r="40" spans="1:11">
      <c r="A40" s="95"/>
      <c r="B40" s="1">
        <v>646763</v>
      </c>
      <c r="C40" s="94" t="s">
        <v>66</v>
      </c>
      <c r="D40" s="67">
        <v>59</v>
      </c>
      <c r="E40" s="67">
        <f t="shared" si="1"/>
        <v>1.9666666666666666</v>
      </c>
      <c r="F40" s="113">
        <f t="shared" si="0"/>
        <v>1583.2950953197953</v>
      </c>
      <c r="G40" s="175"/>
      <c r="H40" s="113">
        <f t="shared" si="2"/>
        <v>1497.4692947260612</v>
      </c>
      <c r="I40" s="114"/>
      <c r="J40" s="113">
        <f t="shared" si="3"/>
        <v>85.825800593734215</v>
      </c>
      <c r="K40" s="114"/>
    </row>
    <row r="41" spans="1:11">
      <c r="A41" s="95"/>
      <c r="B41" s="1">
        <v>646763</v>
      </c>
      <c r="C41" s="94" t="s">
        <v>67</v>
      </c>
      <c r="D41" s="67">
        <v>61</v>
      </c>
      <c r="E41" s="67">
        <f t="shared" si="1"/>
        <v>2.0333333333333332</v>
      </c>
      <c r="F41" s="113">
        <f t="shared" si="0"/>
        <v>1634.0567663274583</v>
      </c>
      <c r="G41" s="175"/>
      <c r="H41" s="113">
        <f t="shared" si="2"/>
        <v>1548.2309657337241</v>
      </c>
      <c r="I41" s="114"/>
      <c r="J41" s="113">
        <f t="shared" si="3"/>
        <v>85.825800593734215</v>
      </c>
      <c r="K41" s="114"/>
    </row>
    <row r="42" spans="1:11" ht="30">
      <c r="A42" s="93" t="s">
        <v>51</v>
      </c>
      <c r="B42" s="1">
        <v>646768</v>
      </c>
      <c r="C42" s="94" t="s">
        <v>68</v>
      </c>
      <c r="D42" s="67">
        <v>28</v>
      </c>
      <c r="E42" s="67">
        <f t="shared" si="1"/>
        <v>0.93333333333333335</v>
      </c>
      <c r="F42" s="113">
        <f t="shared" si="0"/>
        <v>796.48919470101748</v>
      </c>
      <c r="G42" s="175"/>
      <c r="H42" s="113">
        <f t="shared" si="2"/>
        <v>710.66339410728335</v>
      </c>
      <c r="I42" s="114"/>
      <c r="J42" s="113">
        <f t="shared" si="3"/>
        <v>85.825800593734215</v>
      </c>
      <c r="K42" s="114"/>
    </row>
    <row r="43" spans="1:11">
      <c r="A43" s="95"/>
      <c r="B43" s="1">
        <v>646768</v>
      </c>
      <c r="C43" s="94" t="s">
        <v>69</v>
      </c>
      <c r="D43" s="67">
        <v>43</v>
      </c>
      <c r="E43" s="67">
        <f t="shared" si="1"/>
        <v>1.4333333333333333</v>
      </c>
      <c r="F43" s="113">
        <f t="shared" si="0"/>
        <v>1177.2017272584908</v>
      </c>
      <c r="G43" s="175"/>
      <c r="H43" s="113">
        <f t="shared" si="2"/>
        <v>1091.3759266647567</v>
      </c>
      <c r="I43" s="114"/>
      <c r="J43" s="113">
        <f t="shared" si="3"/>
        <v>85.825800593734215</v>
      </c>
      <c r="K43" s="114"/>
    </row>
    <row r="44" spans="1:11">
      <c r="A44" s="95"/>
      <c r="B44" s="1">
        <v>646768</v>
      </c>
      <c r="C44" s="94" t="s">
        <v>70</v>
      </c>
      <c r="D44" s="67">
        <v>43</v>
      </c>
      <c r="E44" s="67">
        <f t="shared" si="1"/>
        <v>1.4333333333333333</v>
      </c>
      <c r="F44" s="113">
        <f t="shared" si="0"/>
        <v>1177.2017272584908</v>
      </c>
      <c r="G44" s="175"/>
      <c r="H44" s="113">
        <f t="shared" si="2"/>
        <v>1091.3759266647567</v>
      </c>
      <c r="I44" s="114"/>
      <c r="J44" s="113">
        <f t="shared" si="3"/>
        <v>85.825800593734215</v>
      </c>
      <c r="K44" s="114"/>
    </row>
    <row r="45" spans="1:11">
      <c r="A45" s="95"/>
      <c r="B45" s="1">
        <v>646768</v>
      </c>
      <c r="C45" s="94" t="s">
        <v>71</v>
      </c>
      <c r="D45" s="67">
        <v>52</v>
      </c>
      <c r="E45" s="67">
        <f t="shared" si="1"/>
        <v>1.7333333333333334</v>
      </c>
      <c r="F45" s="113">
        <f t="shared" si="0"/>
        <v>1405.6292467929745</v>
      </c>
      <c r="G45" s="175"/>
      <c r="H45" s="113">
        <f t="shared" si="2"/>
        <v>1319.8034461992404</v>
      </c>
      <c r="I45" s="114"/>
      <c r="J45" s="113">
        <f t="shared" si="3"/>
        <v>85.825800593734215</v>
      </c>
      <c r="K45" s="114"/>
    </row>
    <row r="46" spans="1:11" ht="30">
      <c r="A46" s="93" t="s">
        <v>52</v>
      </c>
      <c r="B46" s="1">
        <v>646776</v>
      </c>
      <c r="C46" s="94" t="s">
        <v>72</v>
      </c>
      <c r="D46" s="67">
        <v>19</v>
      </c>
      <c r="E46" s="67">
        <f t="shared" si="1"/>
        <v>0.6333333333333333</v>
      </c>
      <c r="F46" s="113">
        <f t="shared" si="0"/>
        <v>568.06167516653363</v>
      </c>
      <c r="G46" s="175"/>
      <c r="H46" s="113">
        <f t="shared" ref="H46:H57" si="4">($D46*2*($D$17+$D$12)+$E46*$D$6)*1.25</f>
        <v>482.23587457279933</v>
      </c>
      <c r="I46" s="114"/>
      <c r="J46" s="113">
        <f t="shared" si="3"/>
        <v>85.825800593734215</v>
      </c>
      <c r="K46" s="114"/>
    </row>
    <row r="47" spans="1:11">
      <c r="A47" s="95"/>
      <c r="B47" s="1">
        <v>646776</v>
      </c>
      <c r="C47" s="94" t="s">
        <v>73</v>
      </c>
      <c r="D47" s="67">
        <v>16</v>
      </c>
      <c r="E47" s="67">
        <f t="shared" si="1"/>
        <v>0.53333333333333333</v>
      </c>
      <c r="F47" s="113">
        <f t="shared" si="0"/>
        <v>491.91916865503902</v>
      </c>
      <c r="G47" s="175"/>
      <c r="H47" s="113">
        <f>($D47*2*($D$17+$D$12)+$E47*$D$6)*1.25</f>
        <v>406.09336806130472</v>
      </c>
      <c r="I47" s="114"/>
      <c r="J47" s="113">
        <f t="shared" si="3"/>
        <v>85.825800593734215</v>
      </c>
      <c r="K47" s="114"/>
    </row>
    <row r="48" spans="1:11">
      <c r="A48" s="95"/>
      <c r="B48" s="1">
        <v>646776</v>
      </c>
      <c r="C48" s="94" t="s">
        <v>74</v>
      </c>
      <c r="D48" s="67">
        <v>24</v>
      </c>
      <c r="E48" s="67">
        <f t="shared" si="1"/>
        <v>0.8</v>
      </c>
      <c r="F48" s="113">
        <f t="shared" si="0"/>
        <v>694.96585268569129</v>
      </c>
      <c r="G48" s="175"/>
      <c r="H48" s="113">
        <f t="shared" si="4"/>
        <v>609.14005209195705</v>
      </c>
      <c r="I48" s="114"/>
      <c r="J48" s="113">
        <f t="shared" si="3"/>
        <v>85.825800593734215</v>
      </c>
      <c r="K48" s="114"/>
    </row>
    <row r="49" spans="1:11">
      <c r="A49" s="95"/>
      <c r="B49" s="1">
        <v>646776</v>
      </c>
      <c r="C49" s="94" t="s">
        <v>75</v>
      </c>
      <c r="D49" s="67">
        <v>15</v>
      </c>
      <c r="E49" s="67">
        <f t="shared" si="1"/>
        <v>0.5</v>
      </c>
      <c r="F49" s="113">
        <f t="shared" si="0"/>
        <v>466.53833315120733</v>
      </c>
      <c r="G49" s="175"/>
      <c r="H49" s="113">
        <f t="shared" si="4"/>
        <v>380.7125325574732</v>
      </c>
      <c r="I49" s="114"/>
      <c r="J49" s="113">
        <f t="shared" si="3"/>
        <v>85.825800593734215</v>
      </c>
      <c r="K49" s="114"/>
    </row>
    <row r="50" spans="1:11">
      <c r="A50" s="95"/>
      <c r="B50" s="1">
        <v>646776</v>
      </c>
      <c r="C50" s="94" t="s">
        <v>76</v>
      </c>
      <c r="D50" s="67">
        <v>16</v>
      </c>
      <c r="E50" s="67">
        <f t="shared" si="1"/>
        <v>0.53333333333333333</v>
      </c>
      <c r="F50" s="113">
        <f t="shared" si="0"/>
        <v>491.91916865503902</v>
      </c>
      <c r="G50" s="175"/>
      <c r="H50" s="113">
        <f t="shared" si="4"/>
        <v>406.09336806130472</v>
      </c>
      <c r="I50" s="114"/>
      <c r="J50" s="113">
        <f t="shared" si="3"/>
        <v>85.825800593734215</v>
      </c>
      <c r="K50" s="114"/>
    </row>
    <row r="51" spans="1:11" ht="30">
      <c r="A51" s="93" t="s">
        <v>53</v>
      </c>
      <c r="B51" s="1">
        <v>646765</v>
      </c>
      <c r="C51" s="94" t="s">
        <v>77</v>
      </c>
      <c r="D51" s="67">
        <v>5</v>
      </c>
      <c r="E51" s="67">
        <f t="shared" si="1"/>
        <v>0.16666666666666666</v>
      </c>
      <c r="F51" s="113">
        <f t="shared" si="0"/>
        <v>212.72997811289196</v>
      </c>
      <c r="G51" s="175"/>
      <c r="H51" s="113">
        <f t="shared" si="4"/>
        <v>126.90417751915773</v>
      </c>
      <c r="I51" s="114"/>
      <c r="J51" s="113">
        <f t="shared" si="3"/>
        <v>85.825800593734215</v>
      </c>
      <c r="K51" s="114"/>
    </row>
    <row r="52" spans="1:11">
      <c r="A52" s="95"/>
      <c r="B52" s="9">
        <v>646765</v>
      </c>
      <c r="C52" s="79" t="s">
        <v>78</v>
      </c>
      <c r="D52" s="96">
        <v>5</v>
      </c>
      <c r="E52" s="67">
        <f t="shared" si="1"/>
        <v>0.16666666666666666</v>
      </c>
      <c r="F52" s="113">
        <f t="shared" si="0"/>
        <v>212.72997811289196</v>
      </c>
      <c r="G52" s="175"/>
      <c r="H52" s="113">
        <f t="shared" si="4"/>
        <v>126.90417751915773</v>
      </c>
      <c r="I52" s="114"/>
      <c r="J52" s="113">
        <f t="shared" si="3"/>
        <v>85.825800593734215</v>
      </c>
      <c r="K52" s="114"/>
    </row>
    <row r="53" spans="1:11">
      <c r="A53" s="95"/>
      <c r="B53" s="9">
        <v>646765</v>
      </c>
      <c r="C53" s="79" t="s">
        <v>79</v>
      </c>
      <c r="D53" s="96">
        <v>13</v>
      </c>
      <c r="E53" s="67">
        <f t="shared" si="1"/>
        <v>0.43333333333333335</v>
      </c>
      <c r="F53" s="113">
        <f t="shared" si="0"/>
        <v>415.77666214354429</v>
      </c>
      <c r="G53" s="175"/>
      <c r="H53" s="113">
        <f t="shared" si="4"/>
        <v>329.9508615498101</v>
      </c>
      <c r="I53" s="114"/>
      <c r="J53" s="113">
        <f t="shared" si="3"/>
        <v>85.825800593734215</v>
      </c>
      <c r="K53" s="114"/>
    </row>
    <row r="54" spans="1:11">
      <c r="A54" s="95"/>
      <c r="B54" s="1">
        <v>646760</v>
      </c>
      <c r="C54" s="79" t="s">
        <v>80</v>
      </c>
      <c r="D54" s="96">
        <v>22</v>
      </c>
      <c r="E54" s="67">
        <f t="shared" si="1"/>
        <v>0.73333333333333328</v>
      </c>
      <c r="F54" s="113">
        <f t="shared" si="0"/>
        <v>644.20418167802825</v>
      </c>
      <c r="G54" s="175"/>
      <c r="H54" s="113">
        <f t="shared" si="4"/>
        <v>558.37838108429401</v>
      </c>
      <c r="I54" s="114"/>
      <c r="J54" s="113">
        <f t="shared" si="3"/>
        <v>85.825800593734215</v>
      </c>
      <c r="K54" s="114"/>
    </row>
    <row r="55" spans="1:11" ht="30">
      <c r="A55" s="93" t="s">
        <v>54</v>
      </c>
      <c r="B55" s="1">
        <v>646775</v>
      </c>
      <c r="C55" s="79" t="s">
        <v>81</v>
      </c>
      <c r="D55" s="96">
        <v>20</v>
      </c>
      <c r="E55" s="67">
        <f t="shared" si="1"/>
        <v>0.66666666666666663</v>
      </c>
      <c r="F55" s="113">
        <f t="shared" si="0"/>
        <v>593.4425106703651</v>
      </c>
      <c r="G55" s="175"/>
      <c r="H55" s="113">
        <f t="shared" si="4"/>
        <v>507.61671007663091</v>
      </c>
      <c r="I55" s="114"/>
      <c r="J55" s="113">
        <f t="shared" si="3"/>
        <v>85.825800593734215</v>
      </c>
      <c r="K55" s="114"/>
    </row>
    <row r="56" spans="1:11" ht="30">
      <c r="A56" s="93" t="s">
        <v>55</v>
      </c>
      <c r="B56" s="1">
        <v>646774</v>
      </c>
      <c r="C56" s="79" t="s">
        <v>82</v>
      </c>
      <c r="D56" s="96">
        <v>20</v>
      </c>
      <c r="E56" s="67">
        <f t="shared" si="1"/>
        <v>0.66666666666666663</v>
      </c>
      <c r="F56" s="113">
        <f t="shared" si="0"/>
        <v>593.4425106703651</v>
      </c>
      <c r="G56" s="175"/>
      <c r="H56" s="113">
        <f t="shared" si="4"/>
        <v>507.61671007663091</v>
      </c>
      <c r="I56" s="114"/>
      <c r="J56" s="113">
        <f t="shared" si="3"/>
        <v>85.825800593734215</v>
      </c>
      <c r="K56" s="114"/>
    </row>
    <row r="57" spans="1:11">
      <c r="A57" s="95"/>
      <c r="B57" s="1">
        <v>646774</v>
      </c>
      <c r="C57" s="79" t="s">
        <v>83</v>
      </c>
      <c r="D57" s="96">
        <v>28</v>
      </c>
      <c r="E57" s="67">
        <f t="shared" si="1"/>
        <v>0.93333333333333335</v>
      </c>
      <c r="F57" s="113">
        <f t="shared" si="0"/>
        <v>796.48919470101748</v>
      </c>
      <c r="G57" s="175"/>
      <c r="H57" s="113">
        <f t="shared" si="4"/>
        <v>710.66339410728335</v>
      </c>
      <c r="I57" s="114"/>
      <c r="J57" s="113">
        <f t="shared" si="3"/>
        <v>85.825800593734215</v>
      </c>
      <c r="K57" s="114"/>
    </row>
    <row r="58" spans="1:11">
      <c r="A58" s="95"/>
      <c r="B58" s="1">
        <v>646774</v>
      </c>
      <c r="C58" s="79" t="s">
        <v>84</v>
      </c>
      <c r="D58" s="96">
        <v>30</v>
      </c>
      <c r="E58" s="67">
        <f t="shared" si="1"/>
        <v>1</v>
      </c>
      <c r="F58" s="113">
        <f t="shared" si="0"/>
        <v>847.25086570868052</v>
      </c>
      <c r="G58" s="175"/>
      <c r="H58" s="113">
        <f>($D58*2*($D$17+$D$12)+$E58*$D$6)*1.25</f>
        <v>761.42506511494639</v>
      </c>
      <c r="I58" s="114"/>
      <c r="J58" s="113">
        <f t="shared" si="3"/>
        <v>85.825800593734215</v>
      </c>
      <c r="K58" s="114"/>
    </row>
    <row r="59" spans="1:11" ht="30">
      <c r="A59" s="93" t="s">
        <v>56</v>
      </c>
      <c r="B59" s="1">
        <v>646770</v>
      </c>
      <c r="C59" s="79" t="s">
        <v>85</v>
      </c>
      <c r="D59" s="96">
        <v>20</v>
      </c>
      <c r="E59" s="67">
        <f t="shared" si="1"/>
        <v>0.66666666666666663</v>
      </c>
      <c r="F59" s="113">
        <f t="shared" si="0"/>
        <v>593.4425106703651</v>
      </c>
      <c r="G59" s="175"/>
      <c r="H59" s="113">
        <f>($D59*2*($D$17+$D$12)+$E59*$D$6)*1.25</f>
        <v>507.61671007663091</v>
      </c>
      <c r="I59" s="114"/>
      <c r="J59" s="113">
        <f>(15/60*$D$2)*1.25</f>
        <v>85.825800593734215</v>
      </c>
      <c r="K59" s="114"/>
    </row>
    <row r="60" spans="1:11" ht="15.75" thickBot="1">
      <c r="A60" s="10"/>
      <c r="B60" s="1">
        <v>646760</v>
      </c>
      <c r="C60" s="97" t="s">
        <v>86</v>
      </c>
      <c r="D60" s="98">
        <v>21</v>
      </c>
      <c r="E60" s="68">
        <f t="shared" si="1"/>
        <v>0.7</v>
      </c>
      <c r="F60" s="113">
        <f t="shared" si="0"/>
        <v>618.82334617419667</v>
      </c>
      <c r="G60" s="175"/>
      <c r="H60" s="113">
        <f>($D60*2*($D$17+$D$12)+$E60*$D$6)*1.25</f>
        <v>532.99754558046243</v>
      </c>
      <c r="I60" s="114"/>
      <c r="J60" s="113">
        <f>(15/60*$D$2)*1.25</f>
        <v>85.825800593734215</v>
      </c>
      <c r="K60" s="114"/>
    </row>
  </sheetData>
  <mergeCells count="119">
    <mergeCell ref="F60:G60"/>
    <mergeCell ref="H60:I60"/>
    <mergeCell ref="H54:I54"/>
    <mergeCell ref="J60:K60"/>
    <mergeCell ref="F58:G58"/>
    <mergeCell ref="H58:I58"/>
    <mergeCell ref="J58:K58"/>
    <mergeCell ref="F59:G59"/>
    <mergeCell ref="H59:I59"/>
    <mergeCell ref="J55:K55"/>
    <mergeCell ref="J59:K59"/>
    <mergeCell ref="F57:G57"/>
    <mergeCell ref="H57:I57"/>
    <mergeCell ref="J57:K57"/>
    <mergeCell ref="J53:K53"/>
    <mergeCell ref="J54:K54"/>
    <mergeCell ref="F53:G53"/>
    <mergeCell ref="J56:K56"/>
    <mergeCell ref="F54:G54"/>
    <mergeCell ref="H55:I55"/>
    <mergeCell ref="F55:G55"/>
    <mergeCell ref="J50:K50"/>
    <mergeCell ref="J49:K49"/>
    <mergeCell ref="J51:K51"/>
    <mergeCell ref="J52:K52"/>
    <mergeCell ref="F56:G56"/>
    <mergeCell ref="H56:I56"/>
    <mergeCell ref="F50:G50"/>
    <mergeCell ref="H50:I50"/>
    <mergeCell ref="H51:I51"/>
    <mergeCell ref="F51:G51"/>
    <mergeCell ref="J46:K46"/>
    <mergeCell ref="H53:I53"/>
    <mergeCell ref="F52:G52"/>
    <mergeCell ref="H52:I52"/>
    <mergeCell ref="F49:G49"/>
    <mergeCell ref="H49:I49"/>
    <mergeCell ref="F38:G38"/>
    <mergeCell ref="H37:I37"/>
    <mergeCell ref="J37:K37"/>
    <mergeCell ref="F37:G37"/>
    <mergeCell ref="F39:G39"/>
    <mergeCell ref="H45:I45"/>
    <mergeCell ref="J45:K45"/>
    <mergeCell ref="F45:G45"/>
    <mergeCell ref="J41:K41"/>
    <mergeCell ref="H43:I43"/>
    <mergeCell ref="J43:K43"/>
    <mergeCell ref="H39:I39"/>
    <mergeCell ref="H41:I41"/>
    <mergeCell ref="F40:G40"/>
    <mergeCell ref="F41:G41"/>
    <mergeCell ref="F46:G46"/>
    <mergeCell ref="F47:G47"/>
    <mergeCell ref="H48:I48"/>
    <mergeCell ref="J47:K47"/>
    <mergeCell ref="F48:G48"/>
    <mergeCell ref="H47:I47"/>
    <mergeCell ref="H46:I46"/>
    <mergeCell ref="J48:K48"/>
    <mergeCell ref="H30:I30"/>
    <mergeCell ref="F44:G44"/>
    <mergeCell ref="H44:I44"/>
    <mergeCell ref="J44:K44"/>
    <mergeCell ref="J42:K42"/>
    <mergeCell ref="F42:G42"/>
    <mergeCell ref="H42:I42"/>
    <mergeCell ref="J40:K40"/>
    <mergeCell ref="J39:K39"/>
    <mergeCell ref="F43:G43"/>
    <mergeCell ref="F36:G36"/>
    <mergeCell ref="H36:I36"/>
    <mergeCell ref="J36:K36"/>
    <mergeCell ref="H38:I38"/>
    <mergeCell ref="J38:K38"/>
    <mergeCell ref="H35:I35"/>
    <mergeCell ref="F35:G35"/>
    <mergeCell ref="H40:I40"/>
    <mergeCell ref="J35:K35"/>
    <mergeCell ref="A26:C26"/>
    <mergeCell ref="A27:C27"/>
    <mergeCell ref="F32:G32"/>
    <mergeCell ref="H32:I32"/>
    <mergeCell ref="F34:G34"/>
    <mergeCell ref="J33:K33"/>
    <mergeCell ref="J32:K32"/>
    <mergeCell ref="F27:K27"/>
    <mergeCell ref="A25:C25"/>
    <mergeCell ref="J34:K34"/>
    <mergeCell ref="H31:I31"/>
    <mergeCell ref="F30:G30"/>
    <mergeCell ref="J31:K31"/>
    <mergeCell ref="H29:I29"/>
    <mergeCell ref="A28:E29"/>
    <mergeCell ref="F28:G29"/>
    <mergeCell ref="H28:K28"/>
    <mergeCell ref="H33:I33"/>
    <mergeCell ref="F31:G31"/>
    <mergeCell ref="F33:G33"/>
    <mergeCell ref="H34:I34"/>
    <mergeCell ref="J30:K30"/>
    <mergeCell ref="A19:C19"/>
    <mergeCell ref="A23:C23"/>
    <mergeCell ref="A22:C22"/>
    <mergeCell ref="A18:C18"/>
    <mergeCell ref="A13:C13"/>
    <mergeCell ref="A15:C15"/>
    <mergeCell ref="A2:C2"/>
    <mergeCell ref="A3:C3"/>
    <mergeCell ref="A4:C4"/>
    <mergeCell ref="A5:C5"/>
    <mergeCell ref="A6:C6"/>
    <mergeCell ref="A8:C8"/>
    <mergeCell ref="A10:C10"/>
    <mergeCell ref="A14:C14"/>
    <mergeCell ref="A17:C17"/>
    <mergeCell ref="A7:C7"/>
    <mergeCell ref="A12:C12"/>
    <mergeCell ref="A21:C2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выезд 2025</vt:lpstr>
      <vt:lpstr>Доставка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211211211</dc:creator>
  <cp:lastModifiedBy>User</cp:lastModifiedBy>
  <cp:lastPrinted>2025-02-03T02:42:51Z</cp:lastPrinted>
  <dcterms:created xsi:type="dcterms:W3CDTF">2015-04-09T02:28:36Z</dcterms:created>
  <dcterms:modified xsi:type="dcterms:W3CDTF">2025-02-18T09:45:37Z</dcterms:modified>
</cp:coreProperties>
</file>